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01\MivneZibur\Hanhala\URI_DEBI\2מתודולוגיה\מיניסייט עדכונים\20250709\2.3.3בחירת חלופות\"/>
    </mc:Choice>
  </mc:AlternateContent>
  <bookViews>
    <workbookView xWindow="0" yWindow="0" windowWidth="23040" windowHeight="9225" tabRatio="953" firstSheet="3" activeTab="8"/>
  </bookViews>
  <sheets>
    <sheet name="טבלת שטחים " sheetId="12" r:id="rId1"/>
    <sheet name="טבלת לוז " sheetId="17" r:id="rId2"/>
    <sheet name="טבלת לוז - הנחיות למילוי " sheetId="14" r:id="rId3"/>
    <sheet name="תבנית בניה חדשה עפי מ&quot;ר-דוגמא " sheetId="19" r:id="rId4"/>
    <sheet name="תבנית בניה חדשה(עפ&quot;י מ&quot;ר) " sheetId="20" r:id="rId5"/>
    <sheet name="תבנית בניה חדשה עפי פרקים " sheetId="21" r:id="rId6"/>
    <sheet name="ראשי פרקים מפרט כללי-פירוט " sheetId="22" r:id="rId7"/>
    <sheet name="רשימת תיוג ותנאי סף" sheetId="18" r:id="rId8"/>
    <sheet name=" טבלת שיקלול מעודכנת " sheetId="23" r:id="rId9"/>
  </sheets>
  <definedNames>
    <definedName name="_xlnm._FilterDatabase" localSheetId="1" hidden="1">'טבלת לוז '!$A$8:$O$14</definedName>
    <definedName name="_xlnm._FilterDatabase" localSheetId="2" hidden="1">'טבלת לוז - הנחיות למילוי '!$A$9:$O$15</definedName>
    <definedName name="_xlnm._FilterDatabase" localSheetId="0" hidden="1">'טבלת שטחים '!$B$8:$J$27</definedName>
    <definedName name="_xlnm._FilterDatabase" localSheetId="7" hidden="1">'רשימת תיוג ותנאי סף'!$A$7:$H$43</definedName>
    <definedName name="_xlnm._FilterDatabase" localSheetId="3" hidden="1">'תבנית בניה חדשה עפי מ"ר-דוגמא '!$J$6:$J$30</definedName>
    <definedName name="_xlnm._FilterDatabase" localSheetId="5" hidden="1">'תבנית בניה חדשה עפי פרקים '!$K$6:$K$35</definedName>
    <definedName name="_xlnm._FilterDatabase" localSheetId="4" hidden="1">'תבנית בניה חדשה(עפ"י מ"ר) '!$J$6:$J$30</definedName>
    <definedName name="_xlnm.Print_Area" localSheetId="8">' טבלת שיקלול מעודכנת '!$A$1:$K$16</definedName>
    <definedName name="_xlnm.Print_Area" localSheetId="1">#REF!</definedName>
    <definedName name="_xlnm.Print_Area" localSheetId="2">#REF!</definedName>
    <definedName name="_xlnm.Print_Area" localSheetId="0">#REF!</definedName>
    <definedName name="_xlnm.Print_Area" localSheetId="6">'ראשי פרקים מפרט כללי-פירוט '!$A$1:$E$40</definedName>
    <definedName name="_xlnm.Print_Area" localSheetId="7">'רשימת תיוג ותנאי סף'!$A$1:$H$42</definedName>
    <definedName name="_xlnm.Print_Area" localSheetId="3">'תבנית בניה חדשה עפי מ"ר-דוגמא '!$A$1:$J$37</definedName>
    <definedName name="_xlnm.Print_Area" localSheetId="5">'תבנית בניה חדשה עפי פרקים '!$A$1:$K$40</definedName>
    <definedName name="_xlnm.Print_Area" localSheetId="4">'תבנית בניה חדשה(עפ"י מ"ר) '!$A$1:$J$37</definedName>
    <definedName name="_xlnm.Print_Area">#REF!</definedName>
    <definedName name="_xlnm.Print_Titles" localSheetId="8">' טבלת שיקלול מעודכנת '!$1:$5</definedName>
    <definedName name="_xlnm.Print_Titles" localSheetId="1">'טבלת לוז '!$6:$7</definedName>
    <definedName name="_xlnm.Print_Titles" localSheetId="2">'טבלת לוז - הנחיות למילוי '!$7:$8</definedName>
    <definedName name="_xlnm.Print_Titles" localSheetId="0">'טבלת שטחים '!$6:$7</definedName>
    <definedName name="_xlnm.Print_Titles" localSheetId="7">'רשימת תיוג ותנאי סף'!$1:$6</definedName>
    <definedName name="_xlnm.Print_Titles" localSheetId="3">'תבנית בניה חדשה עפי מ"ר-דוגמא '!$2:$6</definedName>
    <definedName name="_xlnm.Print_Titles" localSheetId="5">'תבנית בניה חדשה עפי פרקים '!$2:$6</definedName>
    <definedName name="_xlnm.Print_Titles" localSheetId="4">'תבנית בניה חדשה(עפ"י מ"ר) '!$2:$6</definedName>
    <definedName name="א">#REF!</definedName>
    <definedName name="דרך_פעולה">#REF!</definedName>
    <definedName name="השפעה">#REF!</definedName>
    <definedName name="ממ" localSheetId="8">#REF!</definedName>
    <definedName name="ממ" localSheetId="7">#REF!</definedName>
    <definedName name="ממ">#REF!</definedName>
    <definedName name="סבירות">#REF!</definedName>
    <definedName name="פעולה">#REF!</definedName>
  </definedNames>
  <calcPr calcId="162913"/>
</workbook>
</file>

<file path=xl/calcChain.xml><?xml version="1.0" encoding="utf-8"?>
<calcChain xmlns="http://schemas.openxmlformats.org/spreadsheetml/2006/main">
  <c r="J16" i="23" l="1"/>
  <c r="H16" i="23"/>
  <c r="F16" i="23"/>
  <c r="D16" i="23"/>
  <c r="C16" i="23"/>
  <c r="H21" i="19" l="1"/>
  <c r="H31" i="21" l="1"/>
  <c r="H22" i="21"/>
  <c r="I22" i="21" s="1"/>
  <c r="H21" i="21"/>
  <c r="I21" i="21" s="1"/>
  <c r="H20" i="21"/>
  <c r="I20" i="21" s="1"/>
  <c r="H19" i="21"/>
  <c r="I19" i="21" s="1"/>
  <c r="H18" i="21"/>
  <c r="I18" i="21" s="1"/>
  <c r="H17" i="21"/>
  <c r="I17" i="21" s="1"/>
  <c r="H16" i="21"/>
  <c r="I16" i="21" s="1"/>
  <c r="H15" i="21"/>
  <c r="I15" i="21" s="1"/>
  <c r="H14" i="21"/>
  <c r="I14" i="21" s="1"/>
  <c r="H13" i="21"/>
  <c r="I13" i="21" s="1"/>
  <c r="H12" i="21"/>
  <c r="I12" i="21" s="1"/>
  <c r="H11" i="21"/>
  <c r="I11" i="21" s="1"/>
  <c r="H10" i="21"/>
  <c r="I10" i="21" s="1"/>
  <c r="H9" i="21"/>
  <c r="I9" i="21" s="1"/>
  <c r="H8" i="21"/>
  <c r="I8" i="21" s="1"/>
  <c r="H19" i="20"/>
  <c r="I19" i="20" s="1"/>
  <c r="H18" i="20"/>
  <c r="I18" i="20" s="1"/>
  <c r="H17" i="20"/>
  <c r="I17" i="20" s="1"/>
  <c r="H16" i="20"/>
  <c r="I16" i="20" s="1"/>
  <c r="H15" i="20"/>
  <c r="I15" i="20" s="1"/>
  <c r="H14" i="20"/>
  <c r="I14" i="20" s="1"/>
  <c r="H13" i="20"/>
  <c r="I13" i="20" s="1"/>
  <c r="G12" i="20"/>
  <c r="H12" i="20" s="1"/>
  <c r="I11" i="20"/>
  <c r="H11" i="20"/>
  <c r="H10" i="20"/>
  <c r="I10" i="20" s="1"/>
  <c r="I9" i="20"/>
  <c r="H9" i="20"/>
  <c r="H8" i="20"/>
  <c r="I8" i="20" s="1"/>
  <c r="I26" i="19"/>
  <c r="I25" i="19"/>
  <c r="I24" i="19"/>
  <c r="H24" i="19"/>
  <c r="I23" i="19"/>
  <c r="H19" i="19"/>
  <c r="I19" i="19" s="1"/>
  <c r="H18" i="19"/>
  <c r="I18" i="19" s="1"/>
  <c r="H17" i="19"/>
  <c r="I17" i="19" s="1"/>
  <c r="H16" i="19"/>
  <c r="I16" i="19" s="1"/>
  <c r="H15" i="19"/>
  <c r="I15" i="19" s="1"/>
  <c r="H14" i="19"/>
  <c r="I14" i="19" s="1"/>
  <c r="H13" i="19"/>
  <c r="I13" i="19" s="1"/>
  <c r="H11" i="19"/>
  <c r="G12" i="19" s="1"/>
  <c r="H12" i="19" s="1"/>
  <c r="I12" i="19" s="1"/>
  <c r="I10" i="19"/>
  <c r="H10" i="19"/>
  <c r="H9" i="19"/>
  <c r="I9" i="19" s="1"/>
  <c r="I8" i="19"/>
  <c r="H8" i="19"/>
  <c r="H23" i="21" l="1"/>
  <c r="H25" i="21" s="1"/>
  <c r="I25" i="21" s="1"/>
  <c r="I12" i="20"/>
  <c r="H20" i="20"/>
  <c r="I23" i="21"/>
  <c r="I20" i="20"/>
  <c r="H24" i="21"/>
  <c r="I11" i="19"/>
  <c r="I20" i="19" s="1"/>
  <c r="H20" i="19"/>
  <c r="H32" i="21" l="1"/>
  <c r="H33" i="21" s="1"/>
  <c r="H34" i="21" s="1"/>
  <c r="H22" i="19"/>
  <c r="I22" i="19" s="1"/>
  <c r="H30" i="21"/>
  <c r="I30" i="21" s="1"/>
  <c r="I24" i="21"/>
  <c r="H21" i="20"/>
  <c r="H22" i="20"/>
  <c r="I22" i="20" s="1"/>
  <c r="H27" i="20" l="1"/>
  <c r="I27" i="20" s="1"/>
  <c r="I21" i="20"/>
  <c r="I28" i="20" s="1"/>
  <c r="I29" i="20" s="1"/>
  <c r="I31" i="21"/>
  <c r="I32" i="21" s="1"/>
  <c r="I33" i="21" s="1"/>
  <c r="I34" i="21" s="1"/>
  <c r="I21" i="19"/>
  <c r="H27" i="19"/>
  <c r="I27" i="19" s="1"/>
  <c r="H28" i="20" l="1"/>
  <c r="H29" i="20" s="1"/>
  <c r="H28" i="19"/>
  <c r="H29" i="19" s="1"/>
  <c r="I28" i="19"/>
  <c r="I29" i="19" s="1"/>
  <c r="I30" i="20"/>
  <c r="I31" i="20" s="1"/>
  <c r="H30" i="20"/>
  <c r="H31" i="20" s="1"/>
  <c r="I30" i="19" l="1"/>
  <c r="I31" i="19" s="1"/>
  <c r="H30" i="19"/>
  <c r="H31" i="19" s="1"/>
</calcChain>
</file>

<file path=xl/sharedStrings.xml><?xml version="1.0" encoding="utf-8"?>
<sst xmlns="http://schemas.openxmlformats.org/spreadsheetml/2006/main" count="713" uniqueCount="425">
  <si>
    <t>מס'</t>
  </si>
  <si>
    <t>נושא</t>
  </si>
  <si>
    <t>פירוט</t>
  </si>
  <si>
    <t>טווח אחוזים</t>
  </si>
  <si>
    <t>אחוז</t>
  </si>
  <si>
    <t>מחיר ליח'</t>
  </si>
  <si>
    <t xml:space="preserve">הערות </t>
  </si>
  <si>
    <t>בניה</t>
  </si>
  <si>
    <t>הריסות (מ"ר/קומפלט)</t>
  </si>
  <si>
    <t xml:space="preserve">עלויות מחשוב ותקשורת </t>
  </si>
  <si>
    <t>עלות מ"ר פיתוח (עלות בסיסי)</t>
  </si>
  <si>
    <t>מתקני חצר, הצללות וכד'</t>
  </si>
  <si>
    <t>שונות</t>
  </si>
  <si>
    <t>תקורות/העמסות</t>
  </si>
  <si>
    <t>תכנון</t>
  </si>
  <si>
    <t>8%-12%</t>
  </si>
  <si>
    <t>ניהול ופיקוח</t>
  </si>
  <si>
    <t>3%-4%</t>
  </si>
  <si>
    <t xml:space="preserve">עמלת חברה עירונית </t>
  </si>
  <si>
    <t>בנ"מ</t>
  </si>
  <si>
    <t>האומדן אינו כולל :</t>
  </si>
  <si>
    <t>ריהוט והצטיידות</t>
  </si>
  <si>
    <t xml:space="preserve">כבילה וציוד קצה למחשוב ותקשורת </t>
  </si>
  <si>
    <t>כמות</t>
  </si>
  <si>
    <t>הריסות ופירוקים</t>
  </si>
  <si>
    <t>עבודות בטון</t>
  </si>
  <si>
    <t>עבודות בניה</t>
  </si>
  <si>
    <t>מערכות גילוי וכיבוי אש</t>
  </si>
  <si>
    <t>עבודות ייחודיות</t>
  </si>
  <si>
    <t>תבנית להצגת אומדנים לבניה חדשה  (עלות למ"ר)</t>
  </si>
  <si>
    <t xml:space="preserve">ניתוח עלות מ"ר </t>
  </si>
  <si>
    <t>עלות מ"ר ראשוני (עלות בסיסי)</t>
  </si>
  <si>
    <t>עלות מ"ר קומה מפולשת</t>
  </si>
  <si>
    <t>עלות מ"ר מרפסות (קונזולית)</t>
  </si>
  <si>
    <t>פיתוח</t>
  </si>
  <si>
    <t>טיפול בעצים</t>
  </si>
  <si>
    <t>פיצוי נופי (במידה ויש) יופיע בסעיף אגרות</t>
  </si>
  <si>
    <r>
      <t xml:space="preserve">במידה </t>
    </r>
    <r>
      <rPr>
        <b/>
        <sz val="14"/>
        <rFont val="David"/>
        <family val="2"/>
        <charset val="177"/>
      </rPr>
      <t>ולא</t>
    </r>
    <r>
      <rPr>
        <sz val="14"/>
        <rFont val="David"/>
        <family val="2"/>
        <charset val="177"/>
      </rPr>
      <t xml:space="preserve"> נכלל בעלות המ"ר פיתוח </t>
    </r>
  </si>
  <si>
    <t>תוספות וחריגים</t>
  </si>
  <si>
    <t xml:space="preserve">לציין נתונים (עילי/תת"ק, מס' שנאים וגודל) </t>
  </si>
  <si>
    <t>מאגר מים</t>
  </si>
  <si>
    <t>ביטחון ואבטחה</t>
  </si>
  <si>
    <t>פיצוי נופי</t>
  </si>
  <si>
    <t>לציין נתונים (עילי/תת"ק/בתוך המבנה, סוג חדר משאבות ונפח המאגר)</t>
  </si>
  <si>
    <t>עבודות היקפיות</t>
  </si>
  <si>
    <t>איטום, מחיצות, תקרות (לרבות אקוסטיות) ריצוף, חיפוי, טיח וצבע וכו'</t>
  </si>
  <si>
    <t xml:space="preserve">נגרות - ריהוט </t>
  </si>
  <si>
    <t>ניתוח לפי פרקים ראשיים</t>
  </si>
  <si>
    <t>04,05,09,10,11,22</t>
  </si>
  <si>
    <t>06,12</t>
  </si>
  <si>
    <t>דלתות ,חלונות,סורגים, מעקות וכד'</t>
  </si>
  <si>
    <t>07,57</t>
  </si>
  <si>
    <t>עבודות מיזוג אוויר ומערכות</t>
  </si>
  <si>
    <t>מתקני מיזוג אוויר ומתקני הסקה וקיטור</t>
  </si>
  <si>
    <t>15,16</t>
  </si>
  <si>
    <t>19,20</t>
  </si>
  <si>
    <t>34,35</t>
  </si>
  <si>
    <t>עבודות עפר</t>
  </si>
  <si>
    <t>עבודות בטון יצוק באתר לרבות שיקום בטונים,ביסוס,קירות דיפון,עוגני קרקע,מרחבים מוגנים ,בטון טרום,דרוך וכד'.</t>
  </si>
  <si>
    <t>עבודות קונסטרוקציה, ונגרות חרש</t>
  </si>
  <si>
    <t>קונס' פלדה ,סיכוך גגות,מדרגות חירום, פרגולות ודקים מעץ וכד'</t>
  </si>
  <si>
    <t>מסגרות, אלומיניום ונגרות אומן</t>
  </si>
  <si>
    <t xml:space="preserve">עבודות ריהוט מקובע על ידי קבלן ההקמה ושאינם נכללים במסגרת ההצטיידות כגון מטבחים, ארונות מקובעים </t>
  </si>
  <si>
    <t xml:space="preserve">אינסטלציה וביוב </t>
  </si>
  <si>
    <t>כולל: קבועות תברואתיות, צנרת,ציוד קצה</t>
  </si>
  <si>
    <t>לא כולל פיר המעלית</t>
  </si>
  <si>
    <t>מעליות ומעלונים</t>
  </si>
  <si>
    <t>פרקים של המפרט הכללי</t>
  </si>
  <si>
    <t>מס"ד</t>
  </si>
  <si>
    <t xml:space="preserve">מס' פרק </t>
  </si>
  <si>
    <t>שם הפרק</t>
  </si>
  <si>
    <t xml:space="preserve">פירוט תכולות </t>
  </si>
  <si>
    <t>הערות</t>
  </si>
  <si>
    <t>01</t>
  </si>
  <si>
    <t>02</t>
  </si>
  <si>
    <t>עבודות בטון יצוק באתר</t>
  </si>
  <si>
    <t>03</t>
  </si>
  <si>
    <t>מוצרי בטון טרום</t>
  </si>
  <si>
    <t>04</t>
  </si>
  <si>
    <t>עבודות בנייה</t>
  </si>
  <si>
    <t>קירות ומחיצות מבלוקים</t>
  </si>
  <si>
    <t>05</t>
  </si>
  <si>
    <t>עבודות איטום</t>
  </si>
  <si>
    <t>06</t>
  </si>
  <si>
    <t>מוצרי נגרות אומן ומסגרות פלדה</t>
  </si>
  <si>
    <t>חלונות ודלתות ומעקות מעץ ופלדה, פרזול</t>
  </si>
  <si>
    <t>07</t>
  </si>
  <si>
    <t xml:space="preserve">מתקני תברואה </t>
  </si>
  <si>
    <t>08</t>
  </si>
  <si>
    <t>מתקני חשמל</t>
  </si>
  <si>
    <t>09</t>
  </si>
  <si>
    <t>עבודות טיח</t>
  </si>
  <si>
    <t>טיח פנים וחוץ</t>
  </si>
  <si>
    <t>10</t>
  </si>
  <si>
    <t>עבודות ריצוף וחיפוי</t>
  </si>
  <si>
    <t>11</t>
  </si>
  <si>
    <t>עבודות צביעה</t>
  </si>
  <si>
    <t>12</t>
  </si>
  <si>
    <t>עבודות אלומיניום</t>
  </si>
  <si>
    <t>13</t>
  </si>
  <si>
    <t>עבודות בטון דרוך</t>
  </si>
  <si>
    <t>14</t>
  </si>
  <si>
    <t>עבודות אבן</t>
  </si>
  <si>
    <t>בנייה וחיפוי קירות באבן, ריצוף ואדנים מאבן</t>
  </si>
  <si>
    <t>15</t>
  </si>
  <si>
    <t>מתקני מיזוג אוויר</t>
  </si>
  <si>
    <t>16</t>
  </si>
  <si>
    <t>מתקני הסקה וקיטור</t>
  </si>
  <si>
    <t>17</t>
  </si>
  <si>
    <t>מעליות</t>
  </si>
  <si>
    <t>18</t>
  </si>
  <si>
    <t>תשתיות תקשורת</t>
  </si>
  <si>
    <t>סיבים אופטיים ארונות ומסדים, מגשים ואביזרים</t>
  </si>
  <si>
    <t>19</t>
  </si>
  <si>
    <t>מסגרות חרש</t>
  </si>
  <si>
    <t>20</t>
  </si>
  <si>
    <t>נגרות חרש</t>
  </si>
  <si>
    <t>21</t>
  </si>
  <si>
    <t>בנייני בטון טרומיים</t>
  </si>
  <si>
    <t>מבנים טרומיים מעץ ופלדה, יבילים</t>
  </si>
  <si>
    <t>22</t>
  </si>
  <si>
    <t>רכיבים מתועשים בבניין (מחיצות,תקרות,רצפות)</t>
  </si>
  <si>
    <t>23</t>
  </si>
  <si>
    <t>כלונסאות ואלמנטי סלארי, לביסוס מבנים ודיפון</t>
  </si>
  <si>
    <t>34</t>
  </si>
  <si>
    <t>ערכת גילוי וכיבוי אש</t>
  </si>
  <si>
    <t>35</t>
  </si>
  <si>
    <t>בקרת מערכות במתקן</t>
  </si>
  <si>
    <t>40</t>
  </si>
  <si>
    <t>פיתוח נופי</t>
  </si>
  <si>
    <t>41</t>
  </si>
  <si>
    <t>גינון והשקייה</t>
  </si>
  <si>
    <t>43</t>
  </si>
  <si>
    <t>קירות תמך מקרע משוריינת</t>
  </si>
  <si>
    <t>50</t>
  </si>
  <si>
    <t>משטחי בטון</t>
  </si>
  <si>
    <t>מרצפי בטון חוץ</t>
  </si>
  <si>
    <t>קווי מים,ביוב ותיעול</t>
  </si>
  <si>
    <t>58/59</t>
  </si>
  <si>
    <t>מקלטים ומרחבים מוגנים</t>
  </si>
  <si>
    <t>בטיחות</t>
  </si>
  <si>
    <t>הנחיות כלליות בנושא בטיחות</t>
  </si>
  <si>
    <t xml:space="preserve">איטום רצפות קירות וגגות, איטום תפרים ובידוד טרמי </t>
  </si>
  <si>
    <t>ניתוח לפי פרקים ראשיים
 (מפרט כללי/מחירונים)</t>
  </si>
  <si>
    <t>חדר טרנספורמציה/מיתוג (קומפלט)</t>
  </si>
  <si>
    <t>מעליות חשמליות והידראוליות ,מעלונים</t>
  </si>
  <si>
    <t>עבודות חפירה ומילוי עפר, הסרת צמחיה, כריתת עצים</t>
  </si>
  <si>
    <t>אלמנטי שלד בטון, ברזל זיון, בטון מותז</t>
  </si>
  <si>
    <t>אינסט' מים פנים,קבועות סניטריות, שיש, ניקוזים וכו'</t>
  </si>
  <si>
    <t>אינסט' חשמל, לוחות, גופי תאורה עמודים, שנאים והארקות</t>
  </si>
  <si>
    <t>ריצוף וחיפוי PVC, פרקט ,חיפוי מדרגות, דק</t>
  </si>
  <si>
    <t>צביעת קירות, צנרת, דלתות, חלונות וסורגים</t>
  </si>
  <si>
    <t>דלתות וחלונות, תריסים, רשתות, קירות מסך, זיגוג, סקיי לייט</t>
  </si>
  <si>
    <t>אלמנטים דרוכים, קורות ולוחדי"ם, פלדה דריכה</t>
  </si>
  <si>
    <t>צ'ילרים, מפוח, מגדל קירור, מזגנים עיליים ומיני מרכזי,VRF , צנרת, תעלות , מפזרים</t>
  </si>
  <si>
    <t>דודי הסקה/מחמם מהיר, מע' סולריות, משאבות מים</t>
  </si>
  <si>
    <t>שלד פלדה, גגות, גלוון, פנלים מבודדים, מדרגות פלדה</t>
  </si>
  <si>
    <t>גגות מעץ, פרגולות, תיקרות ומחיצות, רעפים, מדרגות,</t>
  </si>
  <si>
    <t>מחיצות ותקרות גבס, עץ, אקוסטי, פח, אלומיניום, רצפות צפות ומחיצות open space</t>
  </si>
  <si>
    <t>כלוסנאות, קידוח ידני, מיקרופיילס, קירות סלארי לדיפון</t>
  </si>
  <si>
    <t>גלאים, רכזות, ואביזרי קצה, מטפים, גז ואבקה, ספינקלירים (מערכות מתזים)</t>
  </si>
  <si>
    <t>מע' כריזה, אבטחה מצלמות וקודנים</t>
  </si>
  <si>
    <t>משתלבות, אבני שפה, מדרגות, משטחי בטון, אספלט, הצללות, מגרשים, ריהוט רחוב, גידור ושערים</t>
  </si>
  <si>
    <t>הכנת גינות, מע' השקיה, צנרת, זריעה ושתילה, דשא סינטטי, מסלעות</t>
  </si>
  <si>
    <t>קירות דבש, קירות תומכים יצוקים ומאבן</t>
  </si>
  <si>
    <t>אינס' מים וביוב חוץ , שוחות, מפרידים, ניקוז גשם</t>
  </si>
  <si>
    <t>אביזרים וציוד למקלט, אסלות, סינון אב"כ</t>
  </si>
  <si>
    <t>פירוקים והריסות מבנים (פרק ממחירון)</t>
  </si>
  <si>
    <t xml:space="preserve">מחשוב ותקשורת </t>
  </si>
  <si>
    <t>40,41,50,51</t>
  </si>
  <si>
    <t>02,03,13,14,23,26,43,51,58,59</t>
  </si>
  <si>
    <t>חשמל</t>
  </si>
  <si>
    <t>עבודות בניה ופיתוח</t>
  </si>
  <si>
    <t>מערכות גילוי וכיבוי אש, מערכות כריזה ומתח נמוך מאד</t>
  </si>
  <si>
    <t>26</t>
  </si>
  <si>
    <t>עוגני קרקע</t>
  </si>
  <si>
    <t>51</t>
  </si>
  <si>
    <t>עבודות סלילה</t>
  </si>
  <si>
    <t>עבודות סלילה (סלילת כבישים ורחבות)</t>
  </si>
  <si>
    <t>כולל: תשתיות, גינון, השקיה, מתקני חצר, הצללות, ריהוט חוץ, ריצוף חוץ, גידור, שערים, עבודות סלילה</t>
  </si>
  <si>
    <t>עבודות פיתוח נופי, עבודות סלילה</t>
  </si>
  <si>
    <t>לפי כמות וערכיות העצים בקיזוז שתילה חלופית, בהתאם לדו"ח אגרונום / הערכה</t>
  </si>
  <si>
    <t>אגרות נוספות (חח"י, רשות העתיקות וכד')</t>
  </si>
  <si>
    <t xml:space="preserve">אגרת מכון בקרה </t>
  </si>
  <si>
    <t>התייקרויות. במידה ויוחלט לשלם התייקרויות, הן יועמסו על עלויות הביצוע בהתאם למועדי התשלום</t>
  </si>
  <si>
    <t>סה"כ עלויות בניה ישירות (cost)</t>
  </si>
  <si>
    <t>סה"כ פרויקט (price)</t>
  </si>
  <si>
    <t>30%-10%</t>
  </si>
  <si>
    <t>סה"כ עלות הקמה (עלויות ישירות + תקורות)</t>
  </si>
  <si>
    <t xml:space="preserve">סה"כ תקורות/העמסות </t>
  </si>
  <si>
    <r>
      <rPr>
        <b/>
        <sz val="14"/>
        <rFont val="David"/>
        <family val="2"/>
        <charset val="177"/>
      </rPr>
      <t xml:space="preserve">8% </t>
    </r>
    <r>
      <rPr>
        <sz val="14"/>
        <rFont val="David"/>
        <family val="2"/>
        <charset val="177"/>
      </rPr>
      <t xml:space="preserve">- מבנה פשוט, מבנה חוזר/מוכר, היקף כספי גדול, תנאים סביבתיים רגילים (לא באזור פשט הצפה, דרכי גישה נוחות, ללא דרישות מיוחדות/תנאים מיוחדים), היתר בניה
</t>
    </r>
    <r>
      <rPr>
        <b/>
        <sz val="14"/>
        <rFont val="David"/>
        <family val="2"/>
        <charset val="177"/>
      </rPr>
      <t>12%</t>
    </r>
    <r>
      <rPr>
        <sz val="14"/>
        <rFont val="David"/>
        <family val="2"/>
        <charset val="177"/>
      </rPr>
      <t xml:space="preserve"> - מבנה מורכב, ריבוי פונקציות, ריבוי יועצים, היקף כספי קטן, תנאים סביבתיים מיוחדים, תוספת למבנה קיים, מערכות מיוחדות</t>
    </r>
  </si>
  <si>
    <r>
      <t xml:space="preserve"> על עמלה זו </t>
    </r>
    <r>
      <rPr>
        <b/>
        <sz val="14"/>
        <rFont val="David"/>
        <family val="2"/>
        <charset val="177"/>
      </rPr>
      <t>לא</t>
    </r>
    <r>
      <rPr>
        <sz val="14"/>
        <rFont val="David"/>
        <family val="2"/>
        <charset val="177"/>
      </rPr>
      <t xml:space="preserve"> מוטל מע"מ, מעבר ל 50 מש"ח, שיעור העמלה ישתנה בהתאם להנחיות אגף התקציבים</t>
    </r>
  </si>
  <si>
    <r>
      <t xml:space="preserve">על אגרות אלה, </t>
    </r>
    <r>
      <rPr>
        <b/>
        <sz val="14"/>
        <rFont val="David"/>
        <family val="2"/>
        <charset val="177"/>
      </rPr>
      <t>מוטל</t>
    </r>
    <r>
      <rPr>
        <sz val="14"/>
        <rFont val="David"/>
        <family val="2"/>
        <charset val="177"/>
      </rPr>
      <t xml:space="preserve"> מע"מ כחוק</t>
    </r>
  </si>
  <si>
    <r>
      <rPr>
        <b/>
        <sz val="14"/>
        <rFont val="David"/>
        <family val="2"/>
        <charset val="177"/>
      </rPr>
      <t>כ-</t>
    </r>
    <r>
      <rPr>
        <sz val="14"/>
        <rFont val="David"/>
        <family val="2"/>
        <charset val="177"/>
      </rPr>
      <t xml:space="preserve"> </t>
    </r>
    <r>
      <rPr>
        <b/>
        <sz val="14"/>
        <rFont val="David"/>
        <family val="2"/>
        <charset val="177"/>
      </rPr>
      <t>% 30</t>
    </r>
    <r>
      <rPr>
        <sz val="14"/>
        <rFont val="David"/>
        <family val="2"/>
        <charset val="177"/>
      </rPr>
      <t xml:space="preserve"> אחוז מעלות מ"ר בסיסי</t>
    </r>
  </si>
  <si>
    <r>
      <rPr>
        <b/>
        <sz val="14"/>
        <rFont val="David"/>
        <family val="2"/>
        <charset val="177"/>
      </rPr>
      <t>כ - % 50</t>
    </r>
    <r>
      <rPr>
        <sz val="14"/>
        <rFont val="David"/>
        <family val="2"/>
        <charset val="177"/>
      </rPr>
      <t xml:space="preserve"> אחוז מעלות מ"ר בסיסי</t>
    </r>
    <r>
      <rPr>
        <b/>
        <sz val="14"/>
        <rFont val="David"/>
        <family val="2"/>
        <charset val="177"/>
      </rPr>
      <t xml:space="preserve"> לרבות</t>
    </r>
    <r>
      <rPr>
        <sz val="14"/>
        <rFont val="David"/>
        <family val="2"/>
        <charset val="177"/>
      </rPr>
      <t xml:space="preserve"> הצללה</t>
    </r>
  </si>
  <si>
    <r>
      <t xml:space="preserve">אומדן עפ"י גורמי תקשורת (הערכה - מוסדות חינוך </t>
    </r>
    <r>
      <rPr>
        <b/>
        <sz val="14"/>
        <rFont val="David"/>
        <family val="2"/>
        <charset val="177"/>
      </rPr>
      <t>בין 1-3%</t>
    </r>
    <r>
      <rPr>
        <sz val="14"/>
        <rFont val="David"/>
        <family val="2"/>
        <charset val="177"/>
      </rPr>
      <t>)</t>
    </r>
  </si>
  <si>
    <r>
      <rPr>
        <b/>
        <sz val="14"/>
        <rFont val="David"/>
        <family val="2"/>
        <charset val="177"/>
      </rPr>
      <t>לרבות</t>
    </r>
    <r>
      <rPr>
        <sz val="14"/>
        <rFont val="David"/>
        <family val="2"/>
        <charset val="177"/>
      </rPr>
      <t xml:space="preserve"> שטח גגות פעילים </t>
    </r>
  </si>
  <si>
    <t xml:space="preserve">כמות </t>
  </si>
  <si>
    <t>תבנית בניה חדשה (עפ"י מ"ר)</t>
  </si>
  <si>
    <r>
      <rPr>
        <b/>
        <sz val="14"/>
        <rFont val="David"/>
        <family val="2"/>
        <charset val="177"/>
      </rPr>
      <t xml:space="preserve">10% </t>
    </r>
    <r>
      <rPr>
        <sz val="14"/>
        <rFont val="David"/>
        <family val="2"/>
        <charset val="177"/>
      </rPr>
      <t xml:space="preserve">- מבנה פשוט, מבנה חוזר/מוכר, היקף כספי גדול, תנאים סביבתיים רגילים, פרוגרמה "סגורה" 
</t>
    </r>
    <r>
      <rPr>
        <b/>
        <sz val="14"/>
        <rFont val="David"/>
        <family val="2"/>
        <charset val="177"/>
      </rPr>
      <t>30%</t>
    </r>
    <r>
      <rPr>
        <sz val="14"/>
        <rFont val="David"/>
        <family val="2"/>
        <charset val="177"/>
      </rPr>
      <t xml:space="preserve"> - מבנה מורכב, ריבוי פונקציות, ריבוי יועצים, היקף כספי קטן, תנאים סביבתיים מיוחדים, תוספת למבנה קיים, מערכות מיוחדות פרוגרמה "לא סגורה"</t>
    </r>
  </si>
  <si>
    <t>סה"כ
(₪, כולל מע"מ)</t>
  </si>
  <si>
    <t>1%-3%</t>
  </si>
  <si>
    <t xml:space="preserve">העתקת תשתיות </t>
  </si>
  <si>
    <t>על פי תעריף מנהל התכנון, כפונקציה של שטח וגובה המבנה</t>
  </si>
  <si>
    <t>אומדן לפרויקט XYZ על פי עלות למ"ר, מעודכן לתאריך 00/00/0000</t>
  </si>
  <si>
    <t>אומדן לפרויקט XYZ על פי פרקים, מעודכן לתאריך 00/00/0000</t>
  </si>
  <si>
    <t>תבנית להצגת אומדנים לבניה חדשה  (עלות לפי ראשי פרקים של המפרט הכללי)</t>
  </si>
  <si>
    <t xml:space="preserve">תאריך </t>
  </si>
  <si>
    <t>מבנה /פיתוח</t>
  </si>
  <si>
    <t xml:space="preserve">רכיב במבנה </t>
  </si>
  <si>
    <t xml:space="preserve">מס' רכיבים </t>
  </si>
  <si>
    <t xml:space="preserve">שטחים  (מ"ר) </t>
  </si>
  <si>
    <t>פרוגרמה משרד החינוך שטח רכיב במבנה (מ"ר)</t>
  </si>
  <si>
    <t>פרוגרמה עיריית תל אביב שטח רכיב במבנה (מ"ר)</t>
  </si>
  <si>
    <t xml:space="preserve"> שטח בפועל של רכיב במבנה (מ"ר)</t>
  </si>
  <si>
    <t>פער בין שטחים בפרוגרמה לביצוע בפועל (מ"ר)</t>
  </si>
  <si>
    <t>A</t>
  </si>
  <si>
    <t>B</t>
  </si>
  <si>
    <t>C</t>
  </si>
  <si>
    <t>D</t>
  </si>
  <si>
    <t>E</t>
  </si>
  <si>
    <t>F</t>
  </si>
  <si>
    <t>G</t>
  </si>
  <si>
    <t>H</t>
  </si>
  <si>
    <t>I</t>
  </si>
  <si>
    <t xml:space="preserve">מבנה </t>
  </si>
  <si>
    <t xml:space="preserve">כיתת אם </t>
  </si>
  <si>
    <t xml:space="preserve">כיתת ספח </t>
  </si>
  <si>
    <t>כיתה פרטנית</t>
  </si>
  <si>
    <t xml:space="preserve">חדר מנהלת </t>
  </si>
  <si>
    <t>חדר מורים</t>
  </si>
  <si>
    <t>חצרות פעילות</t>
  </si>
  <si>
    <t>סה"כ שטח מבנה</t>
  </si>
  <si>
    <t>ללא שטחי פיתוח</t>
  </si>
  <si>
    <t>אולם ספורט</t>
  </si>
  <si>
    <t>מזכירות והנהלה</t>
  </si>
  <si>
    <t>מלתחות ושירותים</t>
  </si>
  <si>
    <t>מחסן ציוד</t>
  </si>
  <si>
    <t>סה"כ שטח אולם ספורט</t>
  </si>
  <si>
    <t xml:space="preserve">פיתוח </t>
  </si>
  <si>
    <t>מגרש ברוטו</t>
  </si>
  <si>
    <t>שטחי פיתוח</t>
  </si>
  <si>
    <t xml:space="preserve">  סה"כ שטח מבנה בית הספר ואולם ספורט </t>
  </si>
  <si>
    <t xml:space="preserve">  יחס נטו:ברוטו מבנה </t>
  </si>
  <si>
    <t xml:space="preserve">  יחס נטו:ברוטו אולם ספורט</t>
  </si>
  <si>
    <t>J</t>
  </si>
  <si>
    <t>K</t>
  </si>
  <si>
    <t>L</t>
  </si>
  <si>
    <t>M</t>
  </si>
  <si>
    <t>N</t>
  </si>
  <si>
    <t>O</t>
  </si>
  <si>
    <t xml:space="preserve"> תאריך התנעת הפרויקט (העברת מקל)  </t>
  </si>
  <si>
    <t xml:space="preserve">לוח זמנים לתכנון </t>
  </si>
  <si>
    <t xml:space="preserve">לוח זמנים לביצוע </t>
  </si>
  <si>
    <t xml:space="preserve"> צפי תחילת תכנון מקורי  </t>
  </si>
  <si>
    <t>תחילת תכנון בפועל</t>
  </si>
  <si>
    <t>תאריך בחירת חלופה נבחרת</t>
  </si>
  <si>
    <t>תאריך קבלת אישור תוכנית עיצוב</t>
  </si>
  <si>
    <t>תאריך הקפאת תצורה</t>
  </si>
  <si>
    <t xml:space="preserve">צפי גמר תכנון מקורי  </t>
  </si>
  <si>
    <t>גמר תכנון בפועל</t>
  </si>
  <si>
    <t>תאריך קבלת היתר בניה</t>
  </si>
  <si>
    <t xml:space="preserve">צפי תחילת ביצוע מקורי  </t>
  </si>
  <si>
    <t>תחילת ביצוע בפועל</t>
  </si>
  <si>
    <t xml:space="preserve"> צפי גמר ביצוע מקורי  </t>
  </si>
  <si>
    <t>גמר ביצוע בפועל</t>
  </si>
  <si>
    <t>אבן דרך להזנת הלו"ז</t>
  </si>
  <si>
    <t xml:space="preserve"> אבן דרך מס' 2</t>
  </si>
  <si>
    <t>אבן דרך מס' 3</t>
  </si>
  <si>
    <t>אבן דרך מס' 4</t>
  </si>
  <si>
    <t>אבן דרך מס' 2</t>
  </si>
  <si>
    <t>אבן דרך מס' 5</t>
  </si>
  <si>
    <t>אבן דרך מס' 6</t>
  </si>
  <si>
    <t>מסמך הייזום</t>
  </si>
  <si>
    <t>מסמך ייזום</t>
  </si>
  <si>
    <t xml:space="preserve">ימולא בבחירת חלופה נבחרת (*) </t>
  </si>
  <si>
    <t xml:space="preserve">ימולא בבחירת חלופה נבחרת </t>
  </si>
  <si>
    <t xml:space="preserve">ימולא בהקפאת התצורה </t>
  </si>
  <si>
    <t>ימולא במסמך הייזום</t>
  </si>
  <si>
    <t xml:space="preserve">ימולא בדו"ח המחצית </t>
  </si>
  <si>
    <t>ימולא בדו"ח אחרית (**)</t>
  </si>
  <si>
    <t xml:space="preserve">ימולא בדו"ח אחרית  </t>
  </si>
  <si>
    <t xml:space="preserve">ימולא בדו"ח אחרית </t>
  </si>
  <si>
    <t>טבלת שטחים - הצגת חלופה נבחרת - פרויקט XX</t>
  </si>
  <si>
    <t>טבלת לוח זמנים (תכנון מול ביצוע) - אבן דרך 3, בחירת חלופה, פרויקט XX</t>
  </si>
  <si>
    <t xml:space="preserve">רשימת תיוג ותנאי סף לשלב בחירת חלופה נבחרת </t>
  </si>
  <si>
    <t>פרק</t>
  </si>
  <si>
    <t>תת פרק</t>
  </si>
  <si>
    <t>הצגת חלופות ובחירת חלופה נבחרת (לאחר קבלת תיק מידע)</t>
  </si>
  <si>
    <t>הצגה בדיון (כן/לא)</t>
  </si>
  <si>
    <t>נדרש/לא נדרש</t>
  </si>
  <si>
    <t>תוצרים (לכל חלופה)</t>
  </si>
  <si>
    <t>נתונים כלליים</t>
  </si>
  <si>
    <t>בינוי + פיתוח</t>
  </si>
  <si>
    <t xml:space="preserve">מילוי טבלת נתונים בהתאם לפירוט ההערות </t>
  </si>
  <si>
    <t>V</t>
  </si>
  <si>
    <t>טבלת נתונים</t>
  </si>
  <si>
    <r>
      <rPr>
        <b/>
        <sz val="13"/>
        <color rgb="FF000000"/>
        <rFont val="David"/>
        <family val="2"/>
      </rPr>
      <t xml:space="preserve">טבלת נתונים: </t>
    </r>
    <r>
      <rPr>
        <sz val="13"/>
        <color rgb="FF000000"/>
        <rFont val="David"/>
        <family val="2"/>
      </rPr>
      <t>שטח המגרש, תכסית, מ"ר בנוי, מ"ר קומה מפולשת,מ"ר מרפסות מקורות, מ"ר תת קרקע, מ"ר גג פעיל, חישוב ניצול אחוזי בניה, מיצוי שטחים עתידי,  יחס ברוטו נטו, מ"ר פיתוח, יחס חצר לתלמיד</t>
    </r>
  </si>
  <si>
    <t xml:space="preserve">תכנית סביבה + בינוי </t>
  </si>
  <si>
    <t xml:space="preserve">תוכניות </t>
  </si>
  <si>
    <r>
      <t xml:space="preserve">תכנית סביבה </t>
    </r>
    <r>
      <rPr>
        <b/>
        <sz val="13"/>
        <color rgb="FF000000"/>
        <rFont val="David"/>
        <family val="2"/>
      </rPr>
      <t>1:500</t>
    </r>
    <r>
      <rPr>
        <sz val="13"/>
        <color rgb="FF000000"/>
        <rFont val="David"/>
        <family val="2"/>
      </rPr>
      <t xml:space="preserve"> + תוכניות בינוי </t>
    </r>
    <r>
      <rPr>
        <b/>
        <sz val="13"/>
        <color rgb="FF000000"/>
        <rFont val="David"/>
        <family val="2"/>
      </rPr>
      <t xml:space="preserve">1:250 </t>
    </r>
  </si>
  <si>
    <t xml:space="preserve">בדיקות מקדימות </t>
  </si>
  <si>
    <t>מיפוי מצב קיים</t>
  </si>
  <si>
    <t xml:space="preserve">מדידה עדכנית  </t>
  </si>
  <si>
    <t>תוכנית מדידה או אוטופוטו במיקרים חריגים</t>
  </si>
  <si>
    <t>סקר תשתיות במגרש</t>
  </si>
  <si>
    <t xml:space="preserve">סקר תשתיות של המתכננים + מידע מגופי התשתית  </t>
  </si>
  <si>
    <t>במסגרת בחירת החלופות - הצגת משמעויות לתשתיות קיימות</t>
  </si>
  <si>
    <t xml:space="preserve">סקר ערכיות עצים </t>
  </si>
  <si>
    <t>סיור ראשוני עם אגרונום אגף שפ"ע</t>
  </si>
  <si>
    <t>סימון עצים בעלי ערכיות גבוה לשימור</t>
  </si>
  <si>
    <t>סקר הידרולוגי</t>
  </si>
  <si>
    <t xml:space="preserve">בדיקת משמעויות ראשוניות </t>
  </si>
  <si>
    <t>אדריכלות</t>
  </si>
  <si>
    <t xml:space="preserve">תכנון אדריכלי </t>
  </si>
  <si>
    <r>
      <t xml:space="preserve">תכנית אדריכלית </t>
    </r>
    <r>
      <rPr>
        <b/>
        <sz val="13"/>
        <color rgb="FF000000"/>
        <rFont val="David"/>
        <family val="2"/>
      </rPr>
      <t>1:250</t>
    </r>
    <r>
      <rPr>
        <sz val="13"/>
        <color rgb="FF000000"/>
        <rFont val="David"/>
        <family val="2"/>
      </rPr>
      <t xml:space="preserve">+ הדמיה +חתכים וחזיתות  לכל חלופה </t>
    </r>
  </si>
  <si>
    <t>קונסטרוקציה</t>
  </si>
  <si>
    <t>תכנון קונסטרוקציה</t>
  </si>
  <si>
    <t>אפיון הנדסי + פרשה טכנית</t>
  </si>
  <si>
    <t xml:space="preserve">תכנון חשמל </t>
  </si>
  <si>
    <t>אפיון הנדסי + פרשה טכנית וגודל חיבור נדרש/הגדלה</t>
  </si>
  <si>
    <t>תקשורת ומנ"מ</t>
  </si>
  <si>
    <t xml:space="preserve">תכנון מערכות תקשורת, מולטימדיה ומתח נמוך מאד </t>
  </si>
  <si>
    <t>אפיון הנדסי  פרשה טכנית</t>
  </si>
  <si>
    <t xml:space="preserve">אינסטלציה </t>
  </si>
  <si>
    <t xml:space="preserve">תכנון אינסטלציה וניקוז </t>
  </si>
  <si>
    <t xml:space="preserve">מיזוג אויר </t>
  </si>
  <si>
    <t>תכנון מיזוג אויר</t>
  </si>
  <si>
    <t>תנועה</t>
  </si>
  <si>
    <t>תכנון תנועה, דרכים, חניות</t>
  </si>
  <si>
    <t xml:space="preserve">התייחסות ראשונית לדרכי הגישה וחניות </t>
  </si>
  <si>
    <t xml:space="preserve">בטיחות </t>
  </si>
  <si>
    <t xml:space="preserve">בטיחות המשתמש וכיבוי אש </t>
  </si>
  <si>
    <t xml:space="preserve">התייחסות ראשונית ועקרונות תכנון </t>
  </si>
  <si>
    <t>תכנון בר קיימה</t>
  </si>
  <si>
    <t xml:space="preserve">הנחיות בניה ירוקה </t>
  </si>
  <si>
    <t>חוות דעת לכל חלופה לגבי עמידה ביעד ולפי מדיניות עירונית</t>
  </si>
  <si>
    <t>התייעלות אנרגטית - יעד איפוס אנרגטי</t>
  </si>
  <si>
    <t>דרוג החלופות בהתאם ליעד האיפוס האנרגטי</t>
  </si>
  <si>
    <t xml:space="preserve">אקוסטיקה </t>
  </si>
  <si>
    <t xml:space="preserve">הנחיות אקוסטיקה </t>
  </si>
  <si>
    <t>V*</t>
  </si>
  <si>
    <t>רק במקומות בהם רמת הסיכון למטרד רעש גבוהה</t>
  </si>
  <si>
    <t xml:space="preserve">מיגון </t>
  </si>
  <si>
    <t xml:space="preserve">הנחיות מיגון ומרחבי מוגנים </t>
  </si>
  <si>
    <t xml:space="preserve">השלמות פערי מיגון </t>
  </si>
  <si>
    <t>רק במקרים בהם נדרשות השלמות פערי מיגון כגון תוספות בניה במתחם קיים</t>
  </si>
  <si>
    <t xml:space="preserve">מידע ותיאום מול גופים ורשויות </t>
  </si>
  <si>
    <t xml:space="preserve">רשויות </t>
  </si>
  <si>
    <t>תיאום  רשות עתיקות</t>
  </si>
  <si>
    <t xml:space="preserve">התרעה להימצאות עתיקות </t>
  </si>
  <si>
    <t xml:space="preserve">ניתן להסתפק בשכבות מידע והצגת משמעויות ראשוניות במקרה של התרעה </t>
  </si>
  <si>
    <t>תיאום  משרד הבריאות</t>
  </si>
  <si>
    <t>במקרים מיוחדים כגון מטבח מבשל</t>
  </si>
  <si>
    <t>תיאום/אישור משרד חינוך</t>
  </si>
  <si>
    <t>פירוט התיאום והאישורים הנדרשים ממשרד החינוך</t>
  </si>
  <si>
    <t>בפרויקטים של מוסדות חינוך בלבד</t>
  </si>
  <si>
    <t xml:space="preserve">גופים עירוניים </t>
  </si>
  <si>
    <t xml:space="preserve"> נכסים</t>
  </si>
  <si>
    <t>תיאום ראשוני</t>
  </si>
  <si>
    <t>אדריכל העיר</t>
  </si>
  <si>
    <t>הצגת החלופות וקבלת התייחסות</t>
  </si>
  <si>
    <t xml:space="preserve">תנועה </t>
  </si>
  <si>
    <t>במידה ויש דרישה להיסעים כגון: חינוך מיוחד</t>
  </si>
  <si>
    <t xml:space="preserve"> איכות סביבה </t>
  </si>
  <si>
    <t>במידה ויש דרישות מיוחדות בנושאי זיהום קרקע, זיהום אויר ורעש</t>
  </si>
  <si>
    <t>תיעול ונגר</t>
  </si>
  <si>
    <t xml:space="preserve">במקרים מיוחדים בהם קיים סיכון להצפה ונדרש פתרון </t>
  </si>
  <si>
    <t xml:space="preserve"> ביטחון </t>
  </si>
  <si>
    <t xml:space="preserve">תיאום ראשוני וקבלת הנחיות </t>
  </si>
  <si>
    <t xml:space="preserve">אגף מבני ציבור </t>
  </si>
  <si>
    <t xml:space="preserve">הצגת חלופות כולל טבלאות שקלול </t>
  </si>
  <si>
    <t xml:space="preserve"> לקוח </t>
  </si>
  <si>
    <t xml:space="preserve">הצגת החלופות </t>
  </si>
  <si>
    <t>רישוי</t>
  </si>
  <si>
    <t xml:space="preserve">מכון הרישוי </t>
  </si>
  <si>
    <t xml:space="preserve">תיק מידע </t>
  </si>
  <si>
    <t>אישור על קבלת תיק מידע</t>
  </si>
  <si>
    <t xml:space="preserve">פרויקטלי </t>
  </si>
  <si>
    <t xml:space="preserve">התקשרויות </t>
  </si>
  <si>
    <t>התקשרויות צוות מלא</t>
  </si>
  <si>
    <t xml:space="preserve">רשימת מתכננים נדרשת </t>
  </si>
  <si>
    <t>אומדן</t>
  </si>
  <si>
    <t xml:space="preserve">אומדן לכל חלופה </t>
  </si>
  <si>
    <t>אומדן בסיסי לכל חלופה</t>
  </si>
  <si>
    <t>מורכבות ביצוע</t>
  </si>
  <si>
    <t>שלביות</t>
  </si>
  <si>
    <t xml:space="preserve">הצגת משמעויות שלביות / מורכבות </t>
  </si>
  <si>
    <t>לו"ז</t>
  </si>
  <si>
    <t>הצגת משמעויות לו"ז בכל חלופה</t>
  </si>
  <si>
    <t>ניהול סיכונים</t>
  </si>
  <si>
    <t>ניהול הסיכונים בפרויקט</t>
  </si>
  <si>
    <t xml:space="preserve">מקרא: </t>
  </si>
  <si>
    <t>נדרש</t>
  </si>
  <si>
    <t>נדרש במקרים מיוחדים</t>
  </si>
  <si>
    <t xml:space="preserve"> הנחיות והסברים להזנת הנתונים - לוח זמנים
</t>
  </si>
  <si>
    <t>אבן דרך X, דו"ח Y , פרויקט XX</t>
  </si>
  <si>
    <t xml:space="preserve">תבנית להצגת אומדנים לבניה חדשה  (עלות למ"ר) - דגמא מספרית </t>
  </si>
  <si>
    <t>מחיר ליח'
 (₪, לא כולל מע"מ)</t>
  </si>
  <si>
    <t>סה"כ
(₪, לא כולל מע"מ)</t>
  </si>
  <si>
    <t>אגרות מים וביוב (100 ₪/מ"ר, לא כולל מע"מ)</t>
  </si>
  <si>
    <r>
      <t xml:space="preserve"> עמלה זו אינה כוללת אגרות מים וביוב, ו</t>
    </r>
    <r>
      <rPr>
        <b/>
        <sz val="14"/>
        <rFont val="David"/>
        <family val="2"/>
        <charset val="177"/>
      </rPr>
      <t>לא</t>
    </r>
    <r>
      <rPr>
        <sz val="14"/>
        <rFont val="David"/>
        <family val="2"/>
        <charset val="177"/>
      </rPr>
      <t xml:space="preserve"> מוטל עליה מע"מ.
 מעבר ל 50 מש"ח, שיעור העמלה ישתנה בהתאם להנחיות אגף התקציבים</t>
    </r>
  </si>
  <si>
    <t>בנ"מ (על סך עלויות ההקמה והתקורות)</t>
  </si>
  <si>
    <t>ג</t>
  </si>
  <si>
    <t>אלמנטים טרומים מיוצרים במפעל, מדרגות, עמודים, קירות וכו'.</t>
  </si>
  <si>
    <t>שימור</t>
  </si>
  <si>
    <t>רק בפרויקטים המכילים מבנה לשימור</t>
  </si>
  <si>
    <t xml:space="preserve">טבלת שיקלול להשוואת חלופות </t>
  </si>
  <si>
    <t xml:space="preserve">נושא </t>
  </si>
  <si>
    <t xml:space="preserve">טבלת משקל קריטריונים מומלצים </t>
  </si>
  <si>
    <t xml:space="preserve">טבלת משקל קריטריונים בפועל </t>
  </si>
  <si>
    <t>חלופה א'</t>
  </si>
  <si>
    <t>חלופה ב'</t>
  </si>
  <si>
    <t>חלופה ג'</t>
  </si>
  <si>
    <t>ציון (1-10)</t>
  </si>
  <si>
    <t>ציון משוקלל</t>
  </si>
  <si>
    <t xml:space="preserve">איכות תוכניות העמדה </t>
  </si>
  <si>
    <t>גודל מגרש מינימלי, אפשרות למיצוי שטחים עתידי</t>
  </si>
  <si>
    <t xml:space="preserve">שימור עצים </t>
  </si>
  <si>
    <t xml:space="preserve">יחס ברוטו - נטו </t>
  </si>
  <si>
    <t xml:space="preserve">פוטנציאל לאיפוס אנרגיה </t>
  </si>
  <si>
    <t xml:space="preserve">מורכבות הביצוע/שלביות </t>
  </si>
  <si>
    <t xml:space="preserve">אומדן </t>
  </si>
  <si>
    <t>העדפת לקוח</t>
  </si>
  <si>
    <t>הערה: ציון משוקלל = משקל קריטריון  * ציון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</si>
</sst>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 #,##0.00_ ;_ * \-#,##0.00_ ;_ * &quot;-&quot;??_ ;_ @_ "/>
    <numFmt numFmtId="164" formatCode="_ * #,##0_ ;_ * \-#,##0_ ;_ * &quot;-&quot;??_ ;_ @_ "/>
  </numFmts>
  <fonts count="31" x14ac:knownFonts="1">
    <font>
      <sz val="11"/>
      <color theme="1"/>
      <name val="Arial"/>
      <family val="2"/>
      <charset val="177"/>
      <scheme val="minor"/>
    </font>
    <font>
      <b/>
      <sz val="14"/>
      <name val="David"/>
      <family val="2"/>
      <charset val="177"/>
    </font>
    <font>
      <sz val="14"/>
      <name val="David"/>
      <family val="2"/>
      <charset val="177"/>
    </font>
    <font>
      <sz val="10"/>
      <name val="Arial"/>
      <family val="2"/>
    </font>
    <font>
      <sz val="14"/>
      <color theme="1"/>
      <name val="Arial"/>
      <family val="2"/>
      <charset val="177"/>
    </font>
    <font>
      <b/>
      <sz val="15"/>
      <name val="David"/>
      <family val="2"/>
      <charset val="177"/>
    </font>
    <font>
      <b/>
      <sz val="14"/>
      <name val="David"/>
      <family val="2"/>
    </font>
    <font>
      <b/>
      <sz val="16"/>
      <color theme="1"/>
      <name val="David"/>
      <family val="2"/>
    </font>
    <font>
      <sz val="13"/>
      <color theme="1"/>
      <name val="Arial"/>
      <family val="2"/>
      <charset val="177"/>
      <scheme val="minor"/>
    </font>
    <font>
      <sz val="13"/>
      <color theme="1"/>
      <name val="David"/>
      <family val="2"/>
    </font>
    <font>
      <b/>
      <sz val="13"/>
      <color theme="1"/>
      <name val="David"/>
      <family val="2"/>
    </font>
    <font>
      <b/>
      <sz val="13"/>
      <color theme="1"/>
      <name val="Arial"/>
      <family val="2"/>
      <charset val="177"/>
      <scheme val="minor"/>
    </font>
    <font>
      <b/>
      <sz val="16"/>
      <name val="David"/>
      <family val="2"/>
    </font>
    <font>
      <sz val="16"/>
      <color theme="1"/>
      <name val="Arial"/>
      <family val="2"/>
      <charset val="177"/>
      <scheme val="minor"/>
    </font>
    <font>
      <sz val="11"/>
      <color theme="1"/>
      <name val="Arial"/>
      <family val="2"/>
      <charset val="177"/>
      <scheme val="minor"/>
    </font>
    <font>
      <b/>
      <sz val="15"/>
      <color rgb="FF002060"/>
      <name val="David"/>
      <family val="2"/>
      <charset val="177"/>
    </font>
    <font>
      <sz val="13"/>
      <name val="David"/>
      <family val="2"/>
      <charset val="177"/>
    </font>
    <font>
      <b/>
      <sz val="13"/>
      <name val="David"/>
      <family val="2"/>
      <charset val="177"/>
    </font>
    <font>
      <sz val="16"/>
      <name val="David"/>
      <family val="2"/>
      <charset val="177"/>
    </font>
    <font>
      <b/>
      <sz val="16"/>
      <name val="David"/>
      <family val="2"/>
      <charset val="177"/>
    </font>
    <font>
      <b/>
      <sz val="20"/>
      <name val="David"/>
      <family val="2"/>
      <charset val="177"/>
    </font>
    <font>
      <sz val="20"/>
      <name val="David"/>
      <family val="2"/>
      <charset val="177"/>
    </font>
    <font>
      <b/>
      <sz val="18"/>
      <name val="David"/>
      <family val="2"/>
      <charset val="177"/>
    </font>
    <font>
      <sz val="11"/>
      <color rgb="FF000000"/>
      <name val="Arial"/>
      <family val="2"/>
    </font>
    <font>
      <sz val="13"/>
      <color rgb="FF000000"/>
      <name val="David"/>
      <family val="2"/>
    </font>
    <font>
      <b/>
      <sz val="13"/>
      <color rgb="FF000000"/>
      <name val="David"/>
      <family val="2"/>
    </font>
    <font>
      <b/>
      <sz val="16"/>
      <color rgb="FF000000"/>
      <name val="David"/>
      <family val="2"/>
    </font>
    <font>
      <sz val="16"/>
      <color rgb="FF000000"/>
      <name val="David"/>
      <family val="2"/>
    </font>
    <font>
      <b/>
      <sz val="14"/>
      <color rgb="FF000000"/>
      <name val="David"/>
      <family val="2"/>
    </font>
    <font>
      <sz val="13"/>
      <name val="David"/>
      <family val="2"/>
    </font>
    <font>
      <b/>
      <sz val="13"/>
      <color rgb="FFFF0000"/>
      <name val="David"/>
      <family val="2"/>
    </font>
  </fonts>
  <fills count="19">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E4E4E4"/>
        <bgColor indexed="64"/>
      </patternFill>
    </fill>
    <fill>
      <patternFill patternType="solid">
        <fgColor rgb="FFFFC000"/>
        <bgColor rgb="FFFCE4D6"/>
      </patternFill>
    </fill>
    <fill>
      <patternFill patternType="solid">
        <fgColor rgb="FFFCE4D6"/>
        <bgColor rgb="FFFCE4D6"/>
      </patternFill>
    </fill>
    <fill>
      <patternFill patternType="solid">
        <fgColor theme="7" tint="0.39997558519241921"/>
        <bgColor rgb="FFFCE4D6"/>
      </patternFill>
    </fill>
    <fill>
      <patternFill patternType="solid">
        <fgColor theme="7" tint="0.39997558519241921"/>
        <bgColor indexed="64"/>
      </patternFill>
    </fill>
    <fill>
      <patternFill patternType="solid">
        <fgColor theme="9" tint="0.59999389629810485"/>
        <bgColor rgb="FFFCE4D6"/>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s>
  <cellStyleXfs count="9">
    <xf numFmtId="0" fontId="0" fillId="0" borderId="0"/>
    <xf numFmtId="43" fontId="3" fillId="0" borderId="0" applyFont="0" applyFill="0" applyBorder="0" applyAlignment="0" applyProtection="0"/>
    <xf numFmtId="0" fontId="4" fillId="0" borderId="0"/>
    <xf numFmtId="0" fontId="3" fillId="0" borderId="0"/>
    <xf numFmtId="9" fontId="3" fillId="0" borderId="0" applyFont="0" applyFill="0" applyBorder="0" applyAlignment="0" applyProtection="0"/>
    <xf numFmtId="9" fontId="14" fillId="0" borderId="0" applyFont="0" applyFill="0" applyBorder="0" applyAlignment="0" applyProtection="0"/>
    <xf numFmtId="0" fontId="14" fillId="0" borderId="0"/>
    <xf numFmtId="0" fontId="23" fillId="0" borderId="0"/>
    <xf numFmtId="43" fontId="14" fillId="0" borderId="0" applyFont="0" applyFill="0" applyBorder="0" applyAlignment="0" applyProtection="0"/>
  </cellStyleXfs>
  <cellXfs count="297">
    <xf numFmtId="0" fontId="0" fillId="0" borderId="0" xfId="0"/>
    <xf numFmtId="0" fontId="8" fillId="0" borderId="0" xfId="0" applyFont="1"/>
    <xf numFmtId="0" fontId="8" fillId="0" borderId="0" xfId="0" applyFont="1" applyAlignment="1">
      <alignment horizontal="right"/>
    </xf>
    <xf numFmtId="0" fontId="10" fillId="0" borderId="0" xfId="0" applyFont="1"/>
    <xf numFmtId="0" fontId="11" fillId="0" borderId="0" xfId="0" applyFont="1"/>
    <xf numFmtId="0" fontId="12" fillId="2" borderId="1" xfId="0" applyFont="1" applyFill="1" applyBorder="1" applyAlignment="1">
      <alignment horizontal="center" vertical="center" wrapText="1" readingOrder="2"/>
    </xf>
    <xf numFmtId="0" fontId="13" fillId="0" borderId="0" xfId="0" applyFont="1"/>
    <xf numFmtId="0" fontId="6" fillId="5" borderId="1" xfId="0" applyFont="1" applyFill="1" applyBorder="1" applyAlignment="1">
      <alignment horizontal="center" vertical="center" wrapText="1" readingOrder="2"/>
    </xf>
    <xf numFmtId="49" fontId="6" fillId="5" borderId="1" xfId="0" applyNumberFormat="1" applyFont="1" applyFill="1" applyBorder="1" applyAlignment="1">
      <alignment horizontal="center" vertical="center" wrapText="1" readingOrder="2"/>
    </xf>
    <xf numFmtId="0" fontId="6" fillId="5" borderId="1" xfId="0" applyFont="1" applyFill="1" applyBorder="1" applyAlignment="1">
      <alignment horizontal="right" vertical="center" wrapText="1" readingOrder="2"/>
    </xf>
    <xf numFmtId="0" fontId="2" fillId="0" borderId="1" xfId="0" applyFont="1" applyFill="1" applyBorder="1" applyAlignment="1">
      <alignment horizontal="right" vertical="center" wrapText="1" indent="1" readingOrder="2"/>
    </xf>
    <xf numFmtId="14" fontId="9" fillId="0" borderId="0" xfId="0" applyNumberFormat="1" applyFont="1" applyAlignment="1">
      <alignment horizontal="left" vertical="center"/>
    </xf>
    <xf numFmtId="0" fontId="16" fillId="5" borderId="0" xfId="6" applyFont="1" applyFill="1" applyBorder="1" applyAlignment="1" applyProtection="1">
      <alignment horizontal="center" vertical="center" wrapText="1" readingOrder="2"/>
      <protection locked="0"/>
    </xf>
    <xf numFmtId="0" fontId="16" fillId="0" borderId="0" xfId="6" applyFont="1" applyBorder="1" applyAlignment="1" applyProtection="1">
      <alignment horizontal="center" vertical="center" wrapText="1" readingOrder="2"/>
      <protection locked="0"/>
    </xf>
    <xf numFmtId="0" fontId="17" fillId="0" borderId="0" xfId="6" applyFont="1" applyBorder="1" applyAlignment="1" applyProtection="1">
      <alignment horizontal="center" vertical="center" wrapText="1" readingOrder="2"/>
      <protection locked="0"/>
    </xf>
    <xf numFmtId="14" fontId="17" fillId="0" borderId="0" xfId="6" applyNumberFormat="1" applyFont="1" applyBorder="1" applyAlignment="1" applyProtection="1">
      <alignment horizontal="center" vertical="center" wrapText="1" readingOrder="2"/>
      <protection locked="0"/>
    </xf>
    <xf numFmtId="0" fontId="18" fillId="5" borderId="0" xfId="6" applyFont="1" applyFill="1" applyBorder="1" applyAlignment="1" applyProtection="1">
      <alignment horizontal="center" vertical="center" wrapText="1" readingOrder="2"/>
      <protection locked="0"/>
    </xf>
    <xf numFmtId="0" fontId="18" fillId="0" borderId="0" xfId="6" applyFont="1" applyBorder="1" applyAlignment="1" applyProtection="1">
      <alignment horizontal="center" vertical="center" wrapText="1" readingOrder="2"/>
      <protection locked="0"/>
    </xf>
    <xf numFmtId="0" fontId="19" fillId="0" borderId="0" xfId="6" applyFont="1" applyBorder="1" applyAlignment="1" applyProtection="1">
      <alignment horizontal="center" vertical="center" wrapText="1" readingOrder="2"/>
      <protection locked="0"/>
    </xf>
    <xf numFmtId="0" fontId="24" fillId="0" borderId="0" xfId="7" applyFont="1" applyAlignment="1">
      <alignment horizontal="center" vertical="center" wrapText="1"/>
    </xf>
    <xf numFmtId="0" fontId="25" fillId="0" borderId="0" xfId="7" applyFont="1" applyAlignment="1">
      <alignment horizontal="center" vertical="center" wrapText="1"/>
    </xf>
    <xf numFmtId="49" fontId="24" fillId="0" borderId="0" xfId="7" applyNumberFormat="1" applyFont="1" applyAlignment="1">
      <alignment horizontal="center" vertical="center" wrapText="1"/>
    </xf>
    <xf numFmtId="14" fontId="24" fillId="0" borderId="0" xfId="7" applyNumberFormat="1" applyFont="1" applyAlignment="1">
      <alignment horizontal="center" vertical="center" wrapText="1"/>
    </xf>
    <xf numFmtId="0" fontId="27" fillId="0" borderId="0" xfId="7" applyFont="1" applyAlignment="1">
      <alignment horizontal="center" vertical="center" wrapText="1"/>
    </xf>
    <xf numFmtId="0" fontId="28" fillId="0" borderId="0" xfId="7" applyFont="1" applyAlignment="1">
      <alignment horizontal="center" vertical="center" wrapText="1"/>
    </xf>
    <xf numFmtId="0" fontId="25" fillId="11" borderId="16" xfId="7" applyFont="1" applyFill="1" applyBorder="1" applyAlignment="1">
      <alignment horizontal="center" vertical="center" wrapText="1"/>
    </xf>
    <xf numFmtId="49" fontId="25" fillId="11" borderId="16" xfId="7" applyNumberFormat="1" applyFont="1" applyFill="1" applyBorder="1" applyAlignment="1">
      <alignment horizontal="center" vertical="center" wrapText="1"/>
    </xf>
    <xf numFmtId="0" fontId="24" fillId="0" borderId="16" xfId="7" applyFont="1" applyFill="1" applyBorder="1" applyAlignment="1">
      <alignment horizontal="center" vertical="center" wrapText="1"/>
    </xf>
    <xf numFmtId="0" fontId="24" fillId="0" borderId="10" xfId="7" applyFont="1" applyFill="1" applyBorder="1" applyAlignment="1">
      <alignment horizontal="center" vertical="center" wrapText="1"/>
    </xf>
    <xf numFmtId="0" fontId="25" fillId="0" borderId="16" xfId="7" applyFont="1" applyFill="1" applyBorder="1" applyAlignment="1">
      <alignment horizontal="center" vertical="center" wrapText="1"/>
    </xf>
    <xf numFmtId="49" fontId="24" fillId="0" borderId="16" xfId="7" applyNumberFormat="1" applyFont="1" applyFill="1" applyBorder="1" applyAlignment="1">
      <alignment horizontal="center" vertical="center" wrapText="1"/>
    </xf>
    <xf numFmtId="0" fontId="24" fillId="0" borderId="0" xfId="7" applyFont="1" applyFill="1" applyAlignment="1">
      <alignment horizontal="center" vertical="center" wrapText="1"/>
    </xf>
    <xf numFmtId="0" fontId="23" fillId="0" borderId="0" xfId="7" applyFill="1"/>
    <xf numFmtId="0" fontId="24" fillId="13" borderId="16" xfId="7" applyFont="1" applyFill="1" applyBorder="1" applyAlignment="1">
      <alignment horizontal="center" vertical="center" wrapText="1"/>
    </xf>
    <xf numFmtId="0" fontId="29" fillId="0" borderId="10" xfId="7" applyFont="1" applyFill="1" applyBorder="1" applyAlignment="1">
      <alignment horizontal="center" vertical="center" wrapText="1"/>
    </xf>
    <xf numFmtId="0" fontId="24" fillId="0" borderId="12" xfId="7" applyFont="1" applyFill="1" applyBorder="1" applyAlignment="1">
      <alignment horizontal="center" vertical="center" wrapText="1"/>
    </xf>
    <xf numFmtId="0" fontId="30" fillId="0" borderId="16" xfId="7" applyFont="1" applyFill="1" applyBorder="1" applyAlignment="1">
      <alignment horizontal="center" vertical="center" wrapText="1"/>
    </xf>
    <xf numFmtId="0" fontId="24" fillId="5" borderId="16" xfId="7" applyFont="1" applyFill="1" applyBorder="1" applyAlignment="1">
      <alignment horizontal="center" vertical="center" wrapText="1"/>
    </xf>
    <xf numFmtId="0" fontId="24" fillId="5" borderId="10" xfId="7" applyFont="1" applyFill="1" applyBorder="1" applyAlignment="1">
      <alignment horizontal="center" vertical="center" wrapText="1"/>
    </xf>
    <xf numFmtId="0" fontId="25" fillId="5" borderId="16" xfId="7" applyFont="1" applyFill="1" applyBorder="1" applyAlignment="1">
      <alignment horizontal="center" vertical="center" wrapText="1"/>
    </xf>
    <xf numFmtId="49" fontId="24" fillId="5" borderId="16" xfId="7" applyNumberFormat="1" applyFont="1" applyFill="1" applyBorder="1" applyAlignment="1">
      <alignment horizontal="center" vertical="center" wrapText="1"/>
    </xf>
    <xf numFmtId="0" fontId="24" fillId="5" borderId="12" xfId="7" applyFont="1" applyFill="1" applyBorder="1" applyAlignment="1">
      <alignment horizontal="center" vertical="center" wrapText="1"/>
    </xf>
    <xf numFmtId="0" fontId="30" fillId="5" borderId="16" xfId="7" applyFont="1" applyFill="1" applyBorder="1" applyAlignment="1">
      <alignment horizontal="center" vertical="center" wrapText="1"/>
    </xf>
    <xf numFmtId="0" fontId="29" fillId="5" borderId="10" xfId="7" applyFont="1" applyFill="1" applyBorder="1" applyAlignment="1">
      <alignment horizontal="center" vertical="center" wrapText="1"/>
    </xf>
    <xf numFmtId="0" fontId="25" fillId="13" borderId="16" xfId="7" applyFont="1" applyFill="1" applyBorder="1" applyAlignment="1">
      <alignment horizontal="center" vertical="center" wrapText="1"/>
    </xf>
    <xf numFmtId="0" fontId="24" fillId="13" borderId="10" xfId="7" applyFont="1" applyFill="1" applyBorder="1" applyAlignment="1">
      <alignment horizontal="center" vertical="center" wrapText="1"/>
    </xf>
    <xf numFmtId="49" fontId="24" fillId="13" borderId="16" xfId="7" applyNumberFormat="1" applyFont="1" applyFill="1" applyBorder="1" applyAlignment="1">
      <alignment horizontal="center" vertical="center" wrapText="1"/>
    </xf>
    <xf numFmtId="0" fontId="24" fillId="13" borderId="12" xfId="7" applyFont="1" applyFill="1" applyBorder="1" applyAlignment="1">
      <alignment horizontal="center" vertical="center" wrapText="1"/>
    </xf>
    <xf numFmtId="0" fontId="24" fillId="0" borderId="0" xfId="7" applyFont="1" applyAlignment="1">
      <alignment horizontal="right" vertical="center" wrapText="1"/>
    </xf>
    <xf numFmtId="0" fontId="25" fillId="0" borderId="0" xfId="7" applyFont="1" applyAlignment="1">
      <alignment horizontal="right" vertical="center" wrapText="1"/>
    </xf>
    <xf numFmtId="0" fontId="30" fillId="0" borderId="0" xfId="7" applyFont="1" applyAlignment="1">
      <alignment horizontal="center" vertical="center" wrapText="1"/>
    </xf>
    <xf numFmtId="0" fontId="7" fillId="0" borderId="0" xfId="0" applyFont="1" applyAlignment="1">
      <alignment horizontal="center" vertical="center"/>
    </xf>
    <xf numFmtId="0" fontId="21" fillId="0" borderId="0" xfId="6" applyFont="1" applyBorder="1" applyAlignment="1" applyProtection="1">
      <alignment horizontal="center" vertical="center" wrapText="1" readingOrder="2"/>
      <protection locked="0"/>
    </xf>
    <xf numFmtId="0" fontId="1" fillId="0" borderId="0" xfId="6" applyFont="1" applyBorder="1" applyAlignment="1" applyProtection="1">
      <alignment horizontal="center" vertical="center" wrapText="1" readingOrder="2"/>
      <protection locked="0"/>
    </xf>
    <xf numFmtId="0" fontId="6" fillId="0" borderId="1" xfId="6" applyFont="1" applyFill="1" applyBorder="1" applyAlignment="1" applyProtection="1">
      <alignment horizontal="center" vertical="center" wrapText="1" readingOrder="2"/>
      <protection locked="0"/>
    </xf>
    <xf numFmtId="3" fontId="2" fillId="0" borderId="1" xfId="6" applyNumberFormat="1" applyFont="1" applyFill="1" applyBorder="1" applyAlignment="1" applyProtection="1">
      <alignment horizontal="center" vertical="center" wrapText="1" readingOrder="2"/>
      <protection locked="0"/>
    </xf>
    <xf numFmtId="14" fontId="2" fillId="0" borderId="1" xfId="6" applyNumberFormat="1" applyFont="1" applyBorder="1" applyAlignment="1" applyProtection="1">
      <alignment horizontal="center" vertical="center" wrapText="1" readingOrder="2"/>
      <protection locked="0"/>
    </xf>
    <xf numFmtId="14" fontId="2" fillId="0" borderId="1" xfId="6" applyNumberFormat="1" applyFont="1" applyFill="1" applyBorder="1" applyAlignment="1" applyProtection="1">
      <alignment horizontal="center" vertical="center" wrapText="1" readingOrder="2"/>
      <protection locked="0"/>
    </xf>
    <xf numFmtId="1" fontId="2" fillId="0" borderId="1" xfId="6" applyNumberFormat="1" applyFont="1" applyFill="1" applyBorder="1" applyAlignment="1" applyProtection="1">
      <alignment horizontal="center" vertical="center" wrapText="1" readingOrder="2"/>
      <protection locked="0"/>
    </xf>
    <xf numFmtId="0" fontId="6" fillId="5" borderId="1" xfId="6" applyFont="1" applyFill="1" applyBorder="1" applyAlignment="1" applyProtection="1">
      <alignment horizontal="center" vertical="center" wrapText="1" readingOrder="2"/>
      <protection locked="0"/>
    </xf>
    <xf numFmtId="14" fontId="2" fillId="5" borderId="1" xfId="6" applyNumberFormat="1" applyFont="1" applyFill="1" applyBorder="1" applyAlignment="1" applyProtection="1">
      <alignment horizontal="center" vertical="center" wrapText="1" readingOrder="2"/>
      <protection locked="0"/>
    </xf>
    <xf numFmtId="1" fontId="2" fillId="5" borderId="1" xfId="6" applyNumberFormat="1" applyFont="1" applyFill="1" applyBorder="1" applyAlignment="1" applyProtection="1">
      <alignment horizontal="center" vertical="center" wrapText="1" readingOrder="2"/>
      <protection locked="0"/>
    </xf>
    <xf numFmtId="0" fontId="16" fillId="0" borderId="0" xfId="6" applyFont="1" applyFill="1" applyBorder="1" applyAlignment="1" applyProtection="1">
      <alignment horizontal="center" vertical="center" wrapText="1" readingOrder="2"/>
      <protection locked="0"/>
    </xf>
    <xf numFmtId="14" fontId="2" fillId="0" borderId="5" xfId="6" applyNumberFormat="1" applyFont="1" applyFill="1" applyBorder="1" applyAlignment="1" applyProtection="1">
      <alignment horizontal="center" vertical="center" wrapText="1" readingOrder="2"/>
      <protection locked="0"/>
    </xf>
    <xf numFmtId="14" fontId="1" fillId="10" borderId="1" xfId="6" applyNumberFormat="1" applyFont="1" applyFill="1" applyBorder="1" applyAlignment="1" applyProtection="1">
      <alignment horizontal="center" vertical="center" wrapText="1" readingOrder="2"/>
      <protection locked="0"/>
    </xf>
    <xf numFmtId="14" fontId="1" fillId="10" borderId="5" xfId="6" applyNumberFormat="1" applyFont="1" applyFill="1" applyBorder="1" applyAlignment="1" applyProtection="1">
      <alignment horizontal="center" vertical="center" wrapText="1" readingOrder="2"/>
      <protection locked="0"/>
    </xf>
    <xf numFmtId="1" fontId="2" fillId="10" borderId="1" xfId="6" applyNumberFormat="1" applyFont="1" applyFill="1" applyBorder="1" applyAlignment="1" applyProtection="1">
      <alignment horizontal="center" vertical="center" wrapText="1" readingOrder="2"/>
      <protection locked="0"/>
    </xf>
    <xf numFmtId="0" fontId="2" fillId="0" borderId="1" xfId="6" applyFont="1" applyFill="1" applyBorder="1" applyAlignment="1" applyProtection="1">
      <alignment horizontal="center" vertical="center" wrapText="1" readingOrder="2"/>
      <protection locked="0"/>
    </xf>
    <xf numFmtId="0" fontId="2" fillId="0" borderId="1" xfId="6" applyFont="1" applyBorder="1" applyAlignment="1" applyProtection="1">
      <alignment horizontal="center" vertical="center" wrapText="1" readingOrder="2"/>
      <protection locked="0"/>
    </xf>
    <xf numFmtId="3" fontId="2" fillId="0" borderId="5" xfId="6" applyNumberFormat="1" applyFont="1" applyFill="1" applyBorder="1" applyAlignment="1" applyProtection="1">
      <alignment horizontal="center" vertical="center" wrapText="1" readingOrder="2"/>
      <protection locked="0"/>
    </xf>
    <xf numFmtId="0" fontId="6" fillId="10" borderId="1" xfId="6" applyFont="1" applyFill="1" applyBorder="1" applyAlignment="1" applyProtection="1">
      <alignment horizontal="center" vertical="center" wrapText="1" readingOrder="2"/>
      <protection locked="0"/>
    </xf>
    <xf numFmtId="0" fontId="6" fillId="11" borderId="1" xfId="6" applyFont="1" applyFill="1" applyBorder="1" applyAlignment="1" applyProtection="1">
      <alignment horizontal="center" vertical="center" wrapText="1" readingOrder="2"/>
      <protection locked="0"/>
    </xf>
    <xf numFmtId="0" fontId="1" fillId="11" borderId="3" xfId="6" applyFont="1" applyFill="1" applyBorder="1" applyAlignment="1" applyProtection="1">
      <alignment vertical="center" wrapText="1" readingOrder="2"/>
      <protection locked="0"/>
    </xf>
    <xf numFmtId="14" fontId="1" fillId="11" borderId="1" xfId="6" applyNumberFormat="1" applyFont="1" applyFill="1" applyBorder="1" applyAlignment="1" applyProtection="1">
      <alignment horizontal="center" vertical="center" wrapText="1" readingOrder="2"/>
      <protection locked="0"/>
    </xf>
    <xf numFmtId="14" fontId="1" fillId="11" borderId="4" xfId="6" applyNumberFormat="1" applyFont="1" applyFill="1" applyBorder="1" applyAlignment="1" applyProtection="1">
      <alignment vertical="center" wrapText="1" readingOrder="2"/>
      <protection locked="0"/>
    </xf>
    <xf numFmtId="14" fontId="1" fillId="11" borderId="1" xfId="6" applyNumberFormat="1" applyFont="1" applyFill="1" applyBorder="1" applyAlignment="1" applyProtection="1">
      <alignment vertical="center" wrapText="1" readingOrder="2"/>
      <protection locked="0"/>
    </xf>
    <xf numFmtId="0" fontId="17" fillId="0" borderId="0" xfId="6" applyFont="1" applyBorder="1" applyAlignment="1" applyProtection="1">
      <alignment horizontal="right" vertical="center" wrapText="1" readingOrder="2"/>
      <protection locked="0"/>
    </xf>
    <xf numFmtId="0" fontId="22" fillId="8" borderId="7" xfId="6" applyFont="1" applyFill="1" applyBorder="1" applyAlignment="1" applyProtection="1">
      <alignment horizontal="center" vertical="center" wrapText="1" readingOrder="2"/>
    </xf>
    <xf numFmtId="0" fontId="19" fillId="9" borderId="7" xfId="6" applyFont="1" applyFill="1" applyBorder="1" applyAlignment="1" applyProtection="1">
      <alignment horizontal="center" vertical="center" wrapText="1" readingOrder="2"/>
    </xf>
    <xf numFmtId="0" fontId="19" fillId="8" borderId="7" xfId="6" applyFont="1" applyFill="1" applyBorder="1" applyAlignment="1" applyProtection="1">
      <alignment horizontal="center" vertical="center" wrapText="1" readingOrder="2"/>
    </xf>
    <xf numFmtId="3" fontId="2" fillId="0" borderId="1" xfId="6" applyNumberFormat="1" applyFont="1" applyFill="1" applyBorder="1" applyAlignment="1" applyProtection="1">
      <alignment horizontal="center" vertical="center" wrapText="1" readingOrder="2"/>
    </xf>
    <xf numFmtId="3" fontId="2" fillId="0" borderId="5" xfId="6" applyNumberFormat="1" applyFont="1" applyFill="1" applyBorder="1" applyAlignment="1" applyProtection="1">
      <alignment horizontal="center" vertical="center" wrapText="1" readingOrder="2"/>
    </xf>
    <xf numFmtId="0" fontId="1" fillId="11" borderId="2" xfId="6" applyFont="1" applyFill="1" applyBorder="1" applyAlignment="1" applyProtection="1">
      <alignment vertical="center" wrapText="1" readingOrder="2"/>
    </xf>
    <xf numFmtId="0" fontId="16" fillId="0" borderId="1" xfId="6" applyFont="1" applyFill="1" applyBorder="1" applyAlignment="1" applyProtection="1">
      <alignment horizontal="center" vertical="center" wrapText="1" readingOrder="2"/>
      <protection locked="0"/>
    </xf>
    <xf numFmtId="3" fontId="16" fillId="0" borderId="1" xfId="6" applyNumberFormat="1" applyFont="1" applyFill="1" applyBorder="1" applyAlignment="1" applyProtection="1">
      <alignment horizontal="center" vertical="center" wrapText="1" readingOrder="2"/>
      <protection locked="0"/>
    </xf>
    <xf numFmtId="14" fontId="16" fillId="0" borderId="1" xfId="6" applyNumberFormat="1" applyFont="1" applyBorder="1" applyAlignment="1" applyProtection="1">
      <alignment horizontal="center" vertical="center" wrapText="1" readingOrder="2"/>
      <protection locked="0"/>
    </xf>
    <xf numFmtId="14" fontId="16" fillId="3" borderId="1" xfId="6" applyNumberFormat="1" applyFont="1" applyFill="1" applyBorder="1" applyAlignment="1" applyProtection="1">
      <alignment horizontal="center" vertical="center" wrapText="1" readingOrder="2"/>
      <protection locked="0"/>
    </xf>
    <xf numFmtId="14" fontId="16" fillId="0" borderId="1" xfId="6" applyNumberFormat="1" applyFont="1" applyFill="1" applyBorder="1" applyAlignment="1" applyProtection="1">
      <alignment horizontal="center" vertical="center" wrapText="1" readingOrder="2"/>
      <protection locked="0"/>
    </xf>
    <xf numFmtId="1" fontId="16" fillId="0" borderId="1" xfId="6" applyNumberFormat="1" applyFont="1" applyFill="1" applyBorder="1" applyAlignment="1" applyProtection="1">
      <alignment horizontal="center" vertical="center" wrapText="1" readingOrder="2"/>
      <protection locked="0"/>
    </xf>
    <xf numFmtId="0" fontId="16" fillId="5" borderId="1" xfId="6" applyFont="1" applyFill="1" applyBorder="1" applyAlignment="1" applyProtection="1">
      <alignment horizontal="center" vertical="center" wrapText="1" readingOrder="2"/>
      <protection locked="0"/>
    </xf>
    <xf numFmtId="14" fontId="16" fillId="5" borderId="1" xfId="6" applyNumberFormat="1" applyFont="1" applyFill="1" applyBorder="1" applyAlignment="1" applyProtection="1">
      <alignment horizontal="center" vertical="center" wrapText="1" readingOrder="2"/>
      <protection locked="0"/>
    </xf>
    <xf numFmtId="1" fontId="16" fillId="5" borderId="1" xfId="6" applyNumberFormat="1" applyFont="1" applyFill="1" applyBorder="1" applyAlignment="1" applyProtection="1">
      <alignment horizontal="center" vertical="center" wrapText="1" readingOrder="2"/>
      <protection locked="0"/>
    </xf>
    <xf numFmtId="0" fontId="19" fillId="12" borderId="7" xfId="6" applyFont="1" applyFill="1" applyBorder="1" applyAlignment="1" applyProtection="1">
      <alignment horizontal="center" vertical="center" wrapText="1" readingOrder="2"/>
    </xf>
    <xf numFmtId="0" fontId="19" fillId="4" borderId="1" xfId="6" applyFont="1" applyFill="1" applyBorder="1" applyAlignment="1" applyProtection="1">
      <alignment horizontal="center" vertical="center" wrapText="1" readingOrder="2"/>
    </xf>
    <xf numFmtId="0" fontId="1" fillId="0" borderId="0" xfId="0" applyFont="1" applyAlignment="1" applyProtection="1">
      <alignment horizontal="center" vertical="top" wrapText="1" readingOrder="2"/>
      <protection locked="0"/>
    </xf>
    <xf numFmtId="0" fontId="2" fillId="0" borderId="0" xfId="0" applyFont="1" applyAlignment="1" applyProtection="1">
      <alignment horizontal="right" vertical="top" wrapText="1" readingOrder="2"/>
      <protection locked="0"/>
    </xf>
    <xf numFmtId="0" fontId="2" fillId="0" borderId="0" xfId="0" applyFont="1" applyAlignment="1" applyProtection="1">
      <alignment horizontal="center" vertical="top" wrapText="1" readingOrder="2"/>
      <protection locked="0"/>
    </xf>
    <xf numFmtId="0" fontId="2" fillId="0" borderId="0" xfId="0" applyFont="1" applyAlignment="1" applyProtection="1">
      <alignment horizontal="center" vertical="center" wrapText="1" readingOrder="2"/>
      <protection locked="0"/>
    </xf>
    <xf numFmtId="14" fontId="2" fillId="0" borderId="0" xfId="0" applyNumberFormat="1" applyFont="1" applyAlignment="1" applyProtection="1">
      <alignment horizontal="right" vertical="center" wrapText="1" readingOrder="2"/>
      <protection locked="0"/>
    </xf>
    <xf numFmtId="0" fontId="1" fillId="0" borderId="0" xfId="0" applyFont="1" applyAlignment="1" applyProtection="1">
      <alignment horizontal="right" vertical="top" wrapText="1" readingOrder="2"/>
      <protection locked="0"/>
    </xf>
    <xf numFmtId="0" fontId="5" fillId="0" borderId="0" xfId="0" applyFont="1" applyAlignment="1" applyProtection="1">
      <alignment horizontal="center" vertical="top" wrapText="1" readingOrder="2"/>
      <protection locked="0"/>
    </xf>
    <xf numFmtId="0" fontId="1" fillId="2" borderId="1" xfId="0" applyFont="1" applyFill="1" applyBorder="1" applyAlignment="1" applyProtection="1">
      <alignment horizontal="center" vertical="center" wrapText="1" readingOrder="2"/>
      <protection locked="0"/>
    </xf>
    <xf numFmtId="0" fontId="1" fillId="0" borderId="0" xfId="0" applyFont="1" applyBorder="1" applyAlignment="1" applyProtection="1">
      <alignment horizontal="right" vertical="top" wrapText="1" readingOrder="2"/>
      <protection locked="0"/>
    </xf>
    <xf numFmtId="0" fontId="2" fillId="0" borderId="1" xfId="0" applyFont="1" applyFill="1" applyBorder="1" applyAlignment="1" applyProtection="1">
      <alignment horizontal="right" vertical="top" wrapText="1" indent="1" readingOrder="2"/>
      <protection locked="0"/>
    </xf>
    <xf numFmtId="0" fontId="2" fillId="0" borderId="1" xfId="0" applyFont="1" applyFill="1" applyBorder="1" applyAlignment="1" applyProtection="1">
      <alignment horizontal="center" vertical="center" wrapText="1" readingOrder="2"/>
      <protection locked="0"/>
    </xf>
    <xf numFmtId="14" fontId="2" fillId="0" borderId="1" xfId="0" applyNumberFormat="1" applyFont="1" applyFill="1" applyBorder="1" applyAlignment="1" applyProtection="1">
      <alignment horizontal="right" vertical="center" wrapText="1" readingOrder="2"/>
      <protection locked="0"/>
    </xf>
    <xf numFmtId="0" fontId="2" fillId="7" borderId="1" xfId="0" applyFont="1" applyFill="1" applyBorder="1" applyAlignment="1" applyProtection="1">
      <alignment horizontal="center" vertical="center" wrapText="1" readingOrder="2"/>
      <protection locked="0"/>
    </xf>
    <xf numFmtId="0" fontId="1" fillId="4" borderId="1" xfId="0" applyFont="1" applyFill="1" applyBorder="1" applyAlignment="1" applyProtection="1">
      <alignment horizontal="center" vertical="center" wrapText="1" readingOrder="2"/>
      <protection locked="0"/>
    </xf>
    <xf numFmtId="3" fontId="1" fillId="4" borderId="1" xfId="0" applyNumberFormat="1" applyFont="1" applyFill="1" applyBorder="1" applyAlignment="1" applyProtection="1">
      <alignment horizontal="center" vertical="center" wrapText="1" readingOrder="2"/>
      <protection locked="0"/>
    </xf>
    <xf numFmtId="0" fontId="2" fillId="0" borderId="1" xfId="0" applyFont="1" applyBorder="1" applyAlignment="1" applyProtection="1">
      <alignment horizontal="right" vertical="center" wrapText="1" indent="1" readingOrder="2"/>
      <protection locked="0"/>
    </xf>
    <xf numFmtId="0" fontId="2" fillId="0" borderId="1" xfId="0" applyFont="1" applyBorder="1" applyAlignment="1" applyProtection="1">
      <alignment horizontal="center" vertical="center" wrapText="1" readingOrder="2"/>
      <protection locked="0"/>
    </xf>
    <xf numFmtId="0" fontId="2" fillId="0" borderId="1" xfId="0" applyFont="1" applyBorder="1" applyAlignment="1" applyProtection="1">
      <alignment vertical="center" wrapText="1" readingOrder="2"/>
      <protection locked="0"/>
    </xf>
    <xf numFmtId="3" fontId="2" fillId="0" borderId="1" xfId="0" applyNumberFormat="1" applyFont="1" applyBorder="1" applyAlignment="1" applyProtection="1">
      <alignment horizontal="center" vertical="center" wrapText="1" readingOrder="2"/>
      <protection locked="0"/>
    </xf>
    <xf numFmtId="0" fontId="1" fillId="4" borderId="1" xfId="0" applyFont="1" applyFill="1" applyBorder="1" applyAlignment="1" applyProtection="1">
      <alignment vertical="center" wrapText="1" readingOrder="2"/>
      <protection locked="0"/>
    </xf>
    <xf numFmtId="0" fontId="1" fillId="6" borderId="1" xfId="0" applyFont="1" applyFill="1" applyBorder="1" applyAlignment="1" applyProtection="1">
      <alignment horizontal="center" vertical="center" wrapText="1" readingOrder="2"/>
      <protection locked="0"/>
    </xf>
    <xf numFmtId="0" fontId="1" fillId="6" borderId="1" xfId="0" applyFont="1" applyFill="1" applyBorder="1" applyAlignment="1" applyProtection="1">
      <alignment vertical="center" wrapText="1" readingOrder="2"/>
      <protection locked="0"/>
    </xf>
    <xf numFmtId="3" fontId="1" fillId="6" borderId="1" xfId="0" applyNumberFormat="1" applyFont="1" applyFill="1" applyBorder="1" applyAlignment="1" applyProtection="1">
      <alignment horizontal="center" vertical="center" wrapText="1" readingOrder="2"/>
      <protection locked="0"/>
    </xf>
    <xf numFmtId="0" fontId="2" fillId="8" borderId="1" xfId="0" applyFont="1" applyFill="1" applyBorder="1" applyAlignment="1" applyProtection="1">
      <alignment vertical="center" wrapText="1" readingOrder="2"/>
      <protection locked="0"/>
    </xf>
    <xf numFmtId="3" fontId="1" fillId="8" borderId="1" xfId="0" applyNumberFormat="1" applyFont="1" applyFill="1" applyBorder="1" applyAlignment="1" applyProtection="1">
      <alignment horizontal="center" vertical="center" wrapText="1" readingOrder="2"/>
      <protection locked="0"/>
    </xf>
    <xf numFmtId="3" fontId="2" fillId="8" borderId="1" xfId="0" applyNumberFormat="1" applyFont="1" applyFill="1" applyBorder="1" applyAlignment="1" applyProtection="1">
      <alignment horizontal="center" vertical="center" wrapText="1" readingOrder="2"/>
      <protection locked="0"/>
    </xf>
    <xf numFmtId="0" fontId="1" fillId="0" borderId="0" xfId="0" applyFont="1" applyAlignment="1" applyProtection="1">
      <alignment horizontal="center" vertical="center" wrapText="1" readingOrder="2"/>
      <protection locked="0"/>
    </xf>
    <xf numFmtId="3" fontId="2" fillId="0" borderId="0" xfId="0" applyNumberFormat="1" applyFont="1" applyAlignment="1" applyProtection="1">
      <alignment vertical="center" wrapText="1" readingOrder="2"/>
      <protection locked="0"/>
    </xf>
    <xf numFmtId="0" fontId="2" fillId="0" borderId="0" xfId="0" applyFont="1" applyAlignment="1" applyProtection="1">
      <alignment vertical="center" wrapText="1" readingOrder="2"/>
      <protection locked="0"/>
    </xf>
    <xf numFmtId="0" fontId="1" fillId="2" borderId="1" xfId="0" applyFont="1" applyFill="1" applyBorder="1" applyAlignment="1" applyProtection="1">
      <alignment horizontal="center" vertical="center" wrapText="1" readingOrder="2"/>
    </xf>
    <xf numFmtId="0" fontId="1" fillId="3" borderId="4" xfId="0" applyFont="1" applyFill="1" applyBorder="1" applyAlignment="1" applyProtection="1">
      <alignment horizontal="center" vertical="top" wrapText="1" readingOrder="2"/>
    </xf>
    <xf numFmtId="0" fontId="1" fillId="3" borderId="4" xfId="0" applyFont="1" applyFill="1" applyBorder="1" applyAlignment="1" applyProtection="1">
      <alignment horizontal="center" vertical="center" wrapText="1" readingOrder="2"/>
    </xf>
    <xf numFmtId="0" fontId="1" fillId="3" borderId="1" xfId="0" applyFont="1" applyFill="1" applyBorder="1" applyAlignment="1" applyProtection="1">
      <alignment horizontal="center" vertical="top" wrapText="1" readingOrder="2"/>
    </xf>
    <xf numFmtId="0" fontId="1" fillId="3" borderId="1" xfId="0" applyFont="1" applyFill="1" applyBorder="1" applyAlignment="1" applyProtection="1">
      <alignment horizontal="right" vertical="center" wrapText="1" readingOrder="2"/>
    </xf>
    <xf numFmtId="0" fontId="1" fillId="3" borderId="1" xfId="0" applyFont="1" applyFill="1" applyBorder="1" applyAlignment="1" applyProtection="1">
      <alignment horizontal="right" vertical="top" wrapText="1" readingOrder="2"/>
    </xf>
    <xf numFmtId="0" fontId="1" fillId="0" borderId="1" xfId="0" applyFont="1" applyFill="1" applyBorder="1" applyAlignment="1" applyProtection="1">
      <alignment horizontal="center" vertical="top" wrapText="1" readingOrder="2"/>
    </xf>
    <xf numFmtId="0" fontId="2" fillId="0" borderId="1" xfId="0" applyFont="1" applyFill="1" applyBorder="1" applyAlignment="1" applyProtection="1">
      <alignment horizontal="right" vertical="top" wrapText="1" indent="1" readingOrder="2"/>
    </xf>
    <xf numFmtId="0" fontId="2" fillId="0" borderId="1" xfId="0" applyFont="1" applyFill="1" applyBorder="1" applyAlignment="1" applyProtection="1">
      <alignment horizontal="center" vertical="top" wrapText="1" readingOrder="2"/>
    </xf>
    <xf numFmtId="0" fontId="2" fillId="0" borderId="1" xfId="0" applyFont="1" applyFill="1" applyBorder="1" applyAlignment="1" applyProtection="1">
      <alignment horizontal="center" vertical="center" wrapText="1" readingOrder="2"/>
    </xf>
    <xf numFmtId="0" fontId="6" fillId="0" borderId="1" xfId="0" applyFont="1" applyFill="1" applyBorder="1" applyAlignment="1" applyProtection="1">
      <alignment horizontal="center" vertical="top" wrapText="1" readingOrder="2"/>
    </xf>
    <xf numFmtId="9" fontId="6" fillId="0" borderId="1" xfId="0" applyNumberFormat="1" applyFont="1" applyFill="1" applyBorder="1" applyAlignment="1" applyProtection="1">
      <alignment horizontal="center" vertical="center" wrapText="1" readingOrder="2"/>
    </xf>
    <xf numFmtId="0" fontId="1" fillId="7" borderId="1" xfId="0" applyFont="1" applyFill="1" applyBorder="1" applyAlignment="1" applyProtection="1">
      <alignment horizontal="center" vertical="top" wrapText="1" readingOrder="2"/>
    </xf>
    <xf numFmtId="0" fontId="2" fillId="7" borderId="1" xfId="0" applyFont="1" applyFill="1" applyBorder="1" applyAlignment="1" applyProtection="1">
      <alignment horizontal="right" vertical="top" wrapText="1" indent="1" readingOrder="2"/>
    </xf>
    <xf numFmtId="0" fontId="2" fillId="7" borderId="1" xfId="0" applyFont="1" applyFill="1" applyBorder="1" applyAlignment="1" applyProtection="1">
      <alignment horizontal="center" vertical="top" wrapText="1" readingOrder="2"/>
    </xf>
    <xf numFmtId="0" fontId="2" fillId="7" borderId="1" xfId="0" applyFont="1" applyFill="1" applyBorder="1" applyAlignment="1" applyProtection="1">
      <alignment horizontal="center" vertical="center" wrapText="1" readingOrder="2"/>
    </xf>
    <xf numFmtId="0" fontId="1" fillId="4" borderId="1" xfId="0" applyFont="1" applyFill="1" applyBorder="1" applyAlignment="1" applyProtection="1">
      <alignment horizontal="center" vertical="center" wrapText="1" readingOrder="2"/>
    </xf>
    <xf numFmtId="0" fontId="1" fillId="4" borderId="1" xfId="0" applyFont="1" applyFill="1" applyBorder="1" applyAlignment="1" applyProtection="1">
      <alignment horizontal="right" vertical="center" wrapText="1" indent="1" readingOrder="2"/>
    </xf>
    <xf numFmtId="0" fontId="1" fillId="4" borderId="1" xfId="0" applyFont="1" applyFill="1" applyBorder="1" applyAlignment="1" applyProtection="1">
      <alignment horizontal="center" vertical="top" wrapText="1" readingOrder="2"/>
    </xf>
    <xf numFmtId="0" fontId="1" fillId="0" borderId="1" xfId="0" applyFont="1" applyBorder="1" applyAlignment="1" applyProtection="1">
      <alignment horizontal="center" vertical="center" wrapText="1" readingOrder="2"/>
    </xf>
    <xf numFmtId="0" fontId="2" fillId="0" borderId="1" xfId="0" applyFont="1" applyBorder="1" applyAlignment="1" applyProtection="1">
      <alignment horizontal="right" vertical="center" wrapText="1" indent="1" readingOrder="2"/>
    </xf>
    <xf numFmtId="0" fontId="6" fillId="0" borderId="1" xfId="0" applyFont="1" applyBorder="1" applyAlignment="1" applyProtection="1">
      <alignment horizontal="center" vertical="center" wrapText="1" readingOrder="2"/>
    </xf>
    <xf numFmtId="9" fontId="6" fillId="0" borderId="1" xfId="0" applyNumberFormat="1" applyFont="1" applyBorder="1" applyAlignment="1" applyProtection="1">
      <alignment horizontal="center" vertical="center" wrapText="1" readingOrder="2"/>
    </xf>
    <xf numFmtId="0" fontId="6" fillId="0" borderId="1" xfId="0" applyFont="1" applyBorder="1" applyAlignment="1" applyProtection="1">
      <alignment horizontal="center" vertical="top" wrapText="1" readingOrder="2"/>
    </xf>
    <xf numFmtId="0" fontId="6" fillId="4" borderId="1" xfId="0" applyFont="1" applyFill="1" applyBorder="1" applyAlignment="1" applyProtection="1">
      <alignment horizontal="center" vertical="top" wrapText="1" readingOrder="2"/>
    </xf>
    <xf numFmtId="3" fontId="6" fillId="4" borderId="1" xfId="0" applyNumberFormat="1" applyFont="1" applyFill="1" applyBorder="1" applyAlignment="1" applyProtection="1">
      <alignment horizontal="center" vertical="center" wrapText="1" readingOrder="2"/>
    </xf>
    <xf numFmtId="0" fontId="1" fillId="6" borderId="1" xfId="0" applyFont="1" applyFill="1" applyBorder="1" applyAlignment="1" applyProtection="1">
      <alignment horizontal="center" vertical="center" wrapText="1" readingOrder="2"/>
    </xf>
    <xf numFmtId="0" fontId="1" fillId="6" borderId="1" xfId="0" applyFont="1" applyFill="1" applyBorder="1" applyAlignment="1" applyProtection="1">
      <alignment horizontal="right" vertical="center" wrapText="1" indent="1" readingOrder="2"/>
    </xf>
    <xf numFmtId="0" fontId="6" fillId="6" borderId="1" xfId="0" applyFont="1" applyFill="1" applyBorder="1" applyAlignment="1" applyProtection="1">
      <alignment horizontal="center" vertical="top" wrapText="1" readingOrder="2"/>
    </xf>
    <xf numFmtId="0" fontId="6" fillId="6" borderId="1" xfId="0" applyFont="1" applyFill="1" applyBorder="1" applyAlignment="1" applyProtection="1">
      <alignment horizontal="center" vertical="center" wrapText="1" readingOrder="2"/>
    </xf>
    <xf numFmtId="0" fontId="1" fillId="0" borderId="6" xfId="0" applyFont="1" applyBorder="1" applyAlignment="1" applyProtection="1">
      <alignment vertical="center" wrapText="1" readingOrder="2"/>
    </xf>
    <xf numFmtId="0" fontId="1" fillId="8" borderId="1" xfId="0" applyFont="1" applyFill="1" applyBorder="1" applyAlignment="1" applyProtection="1">
      <alignment horizontal="center" vertical="center" wrapText="1" readingOrder="2"/>
    </xf>
    <xf numFmtId="0" fontId="1" fillId="8" borderId="1" xfId="0" applyFont="1" applyFill="1" applyBorder="1" applyAlignment="1" applyProtection="1">
      <alignment horizontal="right" vertical="center" wrapText="1" indent="1" readingOrder="2"/>
    </xf>
    <xf numFmtId="9" fontId="1" fillId="8" borderId="1" xfId="0" applyNumberFormat="1" applyFont="1" applyFill="1" applyBorder="1" applyAlignment="1" applyProtection="1">
      <alignment horizontal="center" vertical="center" wrapText="1" readingOrder="2"/>
    </xf>
    <xf numFmtId="0" fontId="2" fillId="0" borderId="1" xfId="0" applyFont="1" applyBorder="1" applyAlignment="1" applyProtection="1">
      <alignment horizontal="right" vertical="top" wrapText="1" indent="1" readingOrder="2"/>
    </xf>
    <xf numFmtId="3" fontId="2" fillId="0" borderId="1" xfId="0" applyNumberFormat="1" applyFont="1" applyFill="1" applyBorder="1" applyAlignment="1" applyProtection="1">
      <alignment horizontal="center" vertical="center" wrapText="1" readingOrder="2"/>
    </xf>
    <xf numFmtId="3" fontId="2" fillId="7" borderId="1" xfId="0" applyNumberFormat="1" applyFont="1" applyFill="1" applyBorder="1" applyAlignment="1" applyProtection="1">
      <alignment horizontal="center" vertical="center" wrapText="1" readingOrder="2"/>
    </xf>
    <xf numFmtId="3" fontId="1" fillId="4" borderId="1" xfId="0" applyNumberFormat="1" applyFont="1" applyFill="1" applyBorder="1" applyAlignment="1" applyProtection="1">
      <alignment horizontal="center" vertical="center" wrapText="1" readingOrder="2"/>
    </xf>
    <xf numFmtId="164" fontId="1" fillId="4" borderId="1" xfId="8" applyNumberFormat="1" applyFont="1" applyFill="1" applyBorder="1" applyAlignment="1" applyProtection="1">
      <alignment horizontal="center" vertical="center" wrapText="1" readingOrder="2"/>
    </xf>
    <xf numFmtId="0" fontId="2" fillId="0" borderId="1" xfId="0" applyFont="1" applyBorder="1" applyAlignment="1" applyProtection="1">
      <alignment horizontal="center" vertical="center" wrapText="1" readingOrder="2"/>
    </xf>
    <xf numFmtId="0" fontId="2" fillId="0" borderId="1" xfId="0" applyFont="1" applyBorder="1" applyAlignment="1" applyProtection="1">
      <alignment vertical="center" wrapText="1" readingOrder="2"/>
    </xf>
    <xf numFmtId="3" fontId="2" fillId="0" borderId="1" xfId="0" applyNumberFormat="1" applyFont="1" applyBorder="1" applyAlignment="1" applyProtection="1">
      <alignment horizontal="center" vertical="center" wrapText="1" readingOrder="2"/>
    </xf>
    <xf numFmtId="0" fontId="1" fillId="4" borderId="1" xfId="0" applyFont="1" applyFill="1" applyBorder="1" applyAlignment="1" applyProtection="1">
      <alignment vertical="center" wrapText="1" readingOrder="2"/>
    </xf>
    <xf numFmtId="0" fontId="1" fillId="6" borderId="1" xfId="0" applyFont="1" applyFill="1" applyBorder="1" applyAlignment="1" applyProtection="1">
      <alignment vertical="center" wrapText="1" readingOrder="2"/>
    </xf>
    <xf numFmtId="0" fontId="2" fillId="8" borderId="1" xfId="0" applyFont="1" applyFill="1" applyBorder="1" applyAlignment="1" applyProtection="1">
      <alignment vertical="center" wrapText="1" readingOrder="2"/>
    </xf>
    <xf numFmtId="0" fontId="1" fillId="3" borderId="1" xfId="0" applyFont="1" applyFill="1" applyBorder="1" applyAlignment="1" applyProtection="1">
      <alignment horizontal="center" vertical="center" wrapText="1" readingOrder="2"/>
      <protection locked="0"/>
    </xf>
    <xf numFmtId="0" fontId="2" fillId="8" borderId="1" xfId="0" applyFont="1" applyFill="1" applyBorder="1" applyAlignment="1" applyProtection="1">
      <alignment horizontal="center" vertical="center" wrapText="1" readingOrder="2"/>
      <protection locked="0"/>
    </xf>
    <xf numFmtId="0" fontId="2" fillId="0" borderId="0" xfId="0" applyFont="1" applyAlignment="1" applyProtection="1">
      <alignment horizontal="right" vertical="center" wrapText="1" readingOrder="2"/>
      <protection locked="0"/>
    </xf>
    <xf numFmtId="0" fontId="1" fillId="0" borderId="0" xfId="0" applyFont="1" applyAlignment="1" applyProtection="1">
      <alignment horizontal="right" vertical="center" wrapText="1" readingOrder="2"/>
      <protection locked="0"/>
    </xf>
    <xf numFmtId="0" fontId="2" fillId="0" borderId="1" xfId="0" applyFont="1" applyFill="1" applyBorder="1" applyAlignment="1" applyProtection="1">
      <alignment horizontal="right" vertical="center" wrapText="1" indent="1" readingOrder="2"/>
    </xf>
    <xf numFmtId="0" fontId="6" fillId="0" borderId="1" xfId="0" applyFont="1" applyFill="1" applyBorder="1" applyAlignment="1" applyProtection="1">
      <alignment horizontal="center" vertical="center" wrapText="1" readingOrder="2"/>
    </xf>
    <xf numFmtId="9" fontId="6" fillId="0" borderId="1" xfId="5" applyFont="1" applyFill="1" applyBorder="1" applyAlignment="1" applyProtection="1">
      <alignment horizontal="center" vertical="center" wrapText="1" readingOrder="2"/>
    </xf>
    <xf numFmtId="0" fontId="2" fillId="7" borderId="1" xfId="0" applyFont="1" applyFill="1" applyBorder="1" applyAlignment="1" applyProtection="1">
      <alignment horizontal="right" vertical="center" wrapText="1" indent="1" readingOrder="2"/>
    </xf>
    <xf numFmtId="0" fontId="1" fillId="0" borderId="6" xfId="0" applyFont="1" applyBorder="1" applyAlignment="1" applyProtection="1">
      <alignment horizontal="center" vertical="center" wrapText="1" readingOrder="2"/>
    </xf>
    <xf numFmtId="0" fontId="6" fillId="4" borderId="1" xfId="0" applyFont="1" applyFill="1" applyBorder="1" applyAlignment="1" applyProtection="1">
      <alignment horizontal="center" vertical="center" wrapText="1" readingOrder="2"/>
    </xf>
    <xf numFmtId="14" fontId="2" fillId="0" borderId="1" xfId="0" applyNumberFormat="1" applyFont="1" applyFill="1" applyBorder="1" applyAlignment="1" applyProtection="1">
      <alignment horizontal="right" vertical="center" wrapText="1" readingOrder="2"/>
    </xf>
    <xf numFmtId="3" fontId="1" fillId="6" borderId="1" xfId="0" applyNumberFormat="1" applyFont="1" applyFill="1" applyBorder="1" applyAlignment="1" applyProtection="1">
      <alignment horizontal="center" vertical="center" wrapText="1" readingOrder="2"/>
    </xf>
    <xf numFmtId="3" fontId="1" fillId="8" borderId="1" xfId="0" applyNumberFormat="1" applyFont="1" applyFill="1" applyBorder="1" applyAlignment="1" applyProtection="1">
      <alignment horizontal="center" vertical="center" wrapText="1" readingOrder="2"/>
    </xf>
    <xf numFmtId="3" fontId="2" fillId="8" borderId="1" xfId="0" applyNumberFormat="1" applyFont="1" applyFill="1" applyBorder="1" applyAlignment="1" applyProtection="1">
      <alignment horizontal="center" vertical="center" wrapText="1" readingOrder="2"/>
    </xf>
    <xf numFmtId="0" fontId="1" fillId="4" borderId="1" xfId="0" applyFont="1" applyFill="1" applyBorder="1" applyAlignment="1" applyProtection="1">
      <alignment horizontal="right" vertical="top" wrapText="1" readingOrder="2"/>
      <protection locked="0"/>
    </xf>
    <xf numFmtId="0" fontId="2" fillId="4" borderId="0" xfId="0" applyFont="1" applyFill="1" applyAlignment="1" applyProtection="1">
      <alignment horizontal="right" vertical="top" wrapText="1" readingOrder="2"/>
    </xf>
    <xf numFmtId="0" fontId="1" fillId="4" borderId="2" xfId="0" applyFont="1" applyFill="1" applyBorder="1" applyAlignment="1" applyProtection="1">
      <alignment horizontal="right" vertical="top" wrapText="1" indent="1" readingOrder="2"/>
    </xf>
    <xf numFmtId="0" fontId="1" fillId="4" borderId="4" xfId="0" applyFont="1" applyFill="1" applyBorder="1" applyAlignment="1" applyProtection="1">
      <alignment horizontal="right" vertical="top" wrapText="1" readingOrder="2"/>
    </xf>
    <xf numFmtId="0" fontId="1" fillId="4" borderId="4" xfId="0" applyFont="1" applyFill="1" applyBorder="1" applyAlignment="1" applyProtection="1">
      <alignment horizontal="center" vertical="center" wrapText="1" readingOrder="2"/>
    </xf>
    <xf numFmtId="0" fontId="2" fillId="0" borderId="1" xfId="0" applyFont="1" applyBorder="1" applyAlignment="1" applyProtection="1">
      <alignment horizontal="right" vertical="top" wrapText="1" readingOrder="2"/>
    </xf>
    <xf numFmtId="0" fontId="1" fillId="4" borderId="1" xfId="0" applyFont="1" applyFill="1" applyBorder="1" applyAlignment="1" applyProtection="1">
      <alignment horizontal="right" vertical="top" wrapText="1" readingOrder="2"/>
    </xf>
    <xf numFmtId="9" fontId="2" fillId="0" borderId="1" xfId="0" applyNumberFormat="1" applyFont="1" applyBorder="1" applyAlignment="1" applyProtection="1">
      <alignment horizontal="center" vertical="center" wrapText="1" readingOrder="2"/>
    </xf>
    <xf numFmtId="0" fontId="6" fillId="0" borderId="1" xfId="0" applyFont="1" applyBorder="1" applyAlignment="1" applyProtection="1">
      <alignment horizontal="right" vertical="top" wrapText="1" readingOrder="2"/>
    </xf>
    <xf numFmtId="0" fontId="1" fillId="6" borderId="1" xfId="0" applyFont="1" applyFill="1" applyBorder="1" applyAlignment="1" applyProtection="1">
      <alignment horizontal="right" vertical="top" wrapText="1" readingOrder="2"/>
    </xf>
    <xf numFmtId="0" fontId="1" fillId="8" borderId="1" xfId="0" applyFont="1" applyFill="1" applyBorder="1" applyAlignment="1" applyProtection="1">
      <alignment horizontal="right" vertical="center" wrapText="1" readingOrder="2"/>
    </xf>
    <xf numFmtId="0" fontId="1" fillId="4" borderId="1" xfId="0" applyFont="1" applyFill="1" applyBorder="1" applyAlignment="1" applyProtection="1">
      <alignment horizontal="right" vertical="center" wrapText="1" readingOrder="2"/>
    </xf>
    <xf numFmtId="0" fontId="2" fillId="4" borderId="1" xfId="0" applyFont="1" applyFill="1" applyBorder="1" applyAlignment="1" applyProtection="1">
      <alignment horizontal="right" vertical="top" wrapText="1" readingOrder="2"/>
    </xf>
    <xf numFmtId="14" fontId="2" fillId="0" borderId="1" xfId="0" applyNumberFormat="1" applyFont="1" applyBorder="1" applyAlignment="1" applyProtection="1">
      <alignment horizontal="right" vertical="center" wrapText="1" indent="1" readingOrder="2"/>
    </xf>
    <xf numFmtId="49" fontId="2" fillId="0" borderId="1" xfId="0" applyNumberFormat="1" applyFont="1" applyBorder="1" applyAlignment="1" applyProtection="1">
      <alignment horizontal="center" vertical="center" wrapText="1" readingOrder="2"/>
    </xf>
    <xf numFmtId="0" fontId="24" fillId="5" borderId="11" xfId="7" applyFont="1" applyFill="1" applyBorder="1" applyAlignment="1">
      <alignment horizontal="center" vertical="center" wrapText="1"/>
    </xf>
    <xf numFmtId="0" fontId="24" fillId="5" borderId="8" xfId="7" applyFont="1" applyFill="1" applyBorder="1" applyAlignment="1">
      <alignment horizontal="center" vertical="center" wrapText="1"/>
    </xf>
    <xf numFmtId="0" fontId="24" fillId="5" borderId="17" xfId="7" applyFont="1" applyFill="1" applyBorder="1" applyAlignment="1">
      <alignment horizontal="center" vertical="center" wrapText="1"/>
    </xf>
    <xf numFmtId="0" fontId="24" fillId="5" borderId="1" xfId="7" applyFont="1" applyFill="1" applyBorder="1" applyAlignment="1">
      <alignment horizontal="center" vertical="center" wrapText="1"/>
    </xf>
    <xf numFmtId="0" fontId="24" fillId="5" borderId="15" xfId="7" applyFont="1" applyFill="1" applyBorder="1" applyAlignment="1">
      <alignment horizontal="center" vertical="center" wrapText="1"/>
    </xf>
    <xf numFmtId="14" fontId="24" fillId="0" borderId="0" xfId="7" applyNumberFormat="1" applyFont="1" applyAlignment="1">
      <alignment horizontal="right" vertical="center" wrapText="1"/>
    </xf>
    <xf numFmtId="0" fontId="26" fillId="15" borderId="1" xfId="7" applyFont="1" applyFill="1" applyBorder="1" applyAlignment="1">
      <alignment horizontal="center" vertical="center" wrapText="1"/>
    </xf>
    <xf numFmtId="0" fontId="26" fillId="14" borderId="1" xfId="7" applyFont="1" applyFill="1" applyBorder="1" applyAlignment="1">
      <alignment horizontal="center" vertical="center" wrapText="1"/>
    </xf>
    <xf numFmtId="0" fontId="27" fillId="0" borderId="15" xfId="7" applyFont="1" applyFill="1" applyBorder="1" applyAlignment="1">
      <alignment horizontal="center" vertical="center" wrapText="1"/>
    </xf>
    <xf numFmtId="0" fontId="27" fillId="0" borderId="7" xfId="7" applyFont="1" applyFill="1" applyBorder="1" applyAlignment="1">
      <alignment horizontal="center" vertical="center"/>
    </xf>
    <xf numFmtId="9" fontId="26" fillId="0" borderId="17" xfId="7" applyNumberFormat="1" applyFont="1" applyFill="1" applyBorder="1" applyAlignment="1">
      <alignment horizontal="center" vertical="center" wrapText="1"/>
    </xf>
    <xf numFmtId="9" fontId="27" fillId="0" borderId="17" xfId="7" applyNumberFormat="1" applyFont="1" applyFill="1" applyBorder="1" applyAlignment="1">
      <alignment horizontal="center" vertical="center" wrapText="1"/>
    </xf>
    <xf numFmtId="0" fontId="27" fillId="0" borderId="17" xfId="7" applyFont="1" applyFill="1" applyBorder="1" applyAlignment="1">
      <alignment horizontal="center" vertical="center" wrapText="1"/>
    </xf>
    <xf numFmtId="0" fontId="27" fillId="0" borderId="14" xfId="7" applyFont="1" applyFill="1" applyBorder="1" applyAlignment="1">
      <alignment horizontal="center" vertical="center" wrapText="1"/>
    </xf>
    <xf numFmtId="0" fontId="27" fillId="0" borderId="0" xfId="7" applyFont="1" applyFill="1" applyAlignment="1">
      <alignment horizontal="center" vertical="center" wrapText="1"/>
    </xf>
    <xf numFmtId="0" fontId="27" fillId="0" borderId="10" xfId="7" applyFont="1" applyFill="1" applyBorder="1" applyAlignment="1">
      <alignment horizontal="center" vertical="center" wrapText="1"/>
    </xf>
    <xf numFmtId="0" fontId="27" fillId="0" borderId="1" xfId="7" applyFont="1" applyFill="1" applyBorder="1" applyAlignment="1">
      <alignment horizontal="center" vertical="center"/>
    </xf>
    <xf numFmtId="9" fontId="26" fillId="0" borderId="12" xfId="7" applyNumberFormat="1" applyFont="1" applyFill="1" applyBorder="1" applyAlignment="1">
      <alignment horizontal="center" vertical="center" wrapText="1"/>
    </xf>
    <xf numFmtId="9" fontId="27" fillId="0" borderId="12" xfId="7" applyNumberFormat="1" applyFont="1" applyFill="1" applyBorder="1" applyAlignment="1">
      <alignment horizontal="center" vertical="center" wrapText="1"/>
    </xf>
    <xf numFmtId="0" fontId="27" fillId="0" borderId="12" xfId="7" applyFont="1" applyFill="1" applyBorder="1" applyAlignment="1">
      <alignment horizontal="center" vertical="center" wrapText="1"/>
    </xf>
    <xf numFmtId="0" fontId="27" fillId="0" borderId="16" xfId="7" applyFont="1" applyFill="1" applyBorder="1" applyAlignment="1">
      <alignment horizontal="center" vertical="center" wrapText="1"/>
    </xf>
    <xf numFmtId="0" fontId="26" fillId="8" borderId="16" xfId="7" applyFont="1" applyFill="1" applyBorder="1" applyAlignment="1">
      <alignment horizontal="center" vertical="center" wrapText="1"/>
    </xf>
    <xf numFmtId="9" fontId="26" fillId="8" borderId="16" xfId="7" applyNumberFormat="1" applyFont="1" applyFill="1" applyBorder="1" applyAlignment="1">
      <alignment horizontal="center" vertical="center" wrapText="1"/>
    </xf>
    <xf numFmtId="0" fontId="26" fillId="0" borderId="0" xfId="7" applyFont="1" applyFill="1" applyAlignment="1">
      <alignment horizontal="center" vertical="center" wrapText="1"/>
    </xf>
    <xf numFmtId="0" fontId="25" fillId="17" borderId="16" xfId="7" applyFont="1" applyFill="1" applyBorder="1" applyAlignment="1">
      <alignment horizontal="center" vertical="center" wrapText="1"/>
    </xf>
    <xf numFmtId="0" fontId="25" fillId="17" borderId="10" xfId="7" applyFont="1" applyFill="1" applyBorder="1" applyAlignment="1">
      <alignment horizontal="center" vertical="center" wrapText="1"/>
    </xf>
    <xf numFmtId="0" fontId="25" fillId="17" borderId="12" xfId="7" applyFont="1" applyFill="1" applyBorder="1" applyAlignment="1">
      <alignment horizontal="center" vertical="center" wrapText="1"/>
    </xf>
    <xf numFmtId="0" fontId="20" fillId="0" borderId="0" xfId="6" applyFont="1" applyBorder="1" applyAlignment="1" applyProtection="1">
      <alignment horizontal="center" vertical="center" wrapText="1" readingOrder="2"/>
      <protection locked="0"/>
    </xf>
    <xf numFmtId="0" fontId="22" fillId="9" borderId="5" xfId="6" applyFont="1" applyFill="1" applyBorder="1" applyAlignment="1" applyProtection="1">
      <alignment horizontal="center" vertical="center" wrapText="1" readingOrder="2"/>
    </xf>
    <xf numFmtId="0" fontId="22" fillId="9" borderId="7" xfId="6" applyFont="1" applyFill="1" applyBorder="1" applyAlignment="1" applyProtection="1">
      <alignment horizontal="center" vertical="center" wrapText="1" readingOrder="2"/>
    </xf>
    <xf numFmtId="0" fontId="22" fillId="8" borderId="2" xfId="6" applyFont="1" applyFill="1" applyBorder="1" applyAlignment="1" applyProtection="1">
      <alignment horizontal="center" vertical="center" wrapText="1" readingOrder="2"/>
    </xf>
    <xf numFmtId="0" fontId="22" fillId="8" borderId="3" xfId="6" applyFont="1" applyFill="1" applyBorder="1" applyAlignment="1" applyProtection="1">
      <alignment horizontal="center" vertical="center" wrapText="1" readingOrder="2"/>
    </xf>
    <xf numFmtId="0" fontId="1" fillId="10" borderId="2" xfId="6" applyFont="1" applyFill="1" applyBorder="1" applyAlignment="1" applyProtection="1">
      <alignment horizontal="right" vertical="center" wrapText="1" readingOrder="2"/>
    </xf>
    <xf numFmtId="0" fontId="1" fillId="10" borderId="3" xfId="6" applyFont="1" applyFill="1" applyBorder="1" applyAlignment="1" applyProtection="1">
      <alignment horizontal="right" vertical="center" wrapText="1" readingOrder="2"/>
    </xf>
    <xf numFmtId="3" fontId="6" fillId="0" borderId="5" xfId="6" applyNumberFormat="1" applyFont="1" applyFill="1" applyBorder="1" applyAlignment="1" applyProtection="1">
      <alignment horizontal="center" vertical="center" wrapText="1" readingOrder="2"/>
    </xf>
    <xf numFmtId="3" fontId="6" fillId="0" borderId="6" xfId="6" applyNumberFormat="1" applyFont="1" applyFill="1" applyBorder="1" applyAlignment="1" applyProtection="1">
      <alignment horizontal="center" vertical="center" wrapText="1" readingOrder="2"/>
    </xf>
    <xf numFmtId="3" fontId="6" fillId="0" borderId="7" xfId="6" applyNumberFormat="1" applyFont="1" applyFill="1" applyBorder="1" applyAlignment="1" applyProtection="1">
      <alignment horizontal="center" vertical="center" wrapText="1" readingOrder="2"/>
    </xf>
    <xf numFmtId="0" fontId="1" fillId="10" borderId="2" xfId="6" applyFont="1" applyFill="1" applyBorder="1" applyAlignment="1" applyProtection="1">
      <alignment horizontal="center" vertical="center" wrapText="1" readingOrder="2"/>
    </xf>
    <xf numFmtId="0" fontId="1" fillId="10" borderId="4" xfId="6" applyFont="1" applyFill="1" applyBorder="1" applyAlignment="1" applyProtection="1">
      <alignment horizontal="center" vertical="center" wrapText="1" readingOrder="2"/>
    </xf>
    <xf numFmtId="0" fontId="6" fillId="0" borderId="5" xfId="6" applyFont="1" applyFill="1" applyBorder="1" applyAlignment="1" applyProtection="1">
      <alignment horizontal="center" vertical="center" wrapText="1" readingOrder="2"/>
    </xf>
    <xf numFmtId="0" fontId="6" fillId="0" borderId="7" xfId="6" applyFont="1" applyFill="1" applyBorder="1" applyAlignment="1" applyProtection="1">
      <alignment horizontal="center" vertical="center" wrapText="1" readingOrder="2"/>
    </xf>
    <xf numFmtId="0" fontId="2" fillId="0" borderId="2" xfId="6" applyFont="1" applyFill="1" applyBorder="1" applyAlignment="1" applyProtection="1">
      <alignment horizontal="center" vertical="center" wrapText="1" readingOrder="2"/>
    </xf>
    <xf numFmtId="0" fontId="2" fillId="0" borderId="4" xfId="6" applyFont="1" applyFill="1" applyBorder="1" applyAlignment="1" applyProtection="1">
      <alignment horizontal="center" vertical="center" wrapText="1" readingOrder="2"/>
    </xf>
    <xf numFmtId="0" fontId="19" fillId="9" borderId="5" xfId="6" applyFont="1" applyFill="1" applyBorder="1" applyAlignment="1" applyProtection="1">
      <alignment horizontal="center" vertical="center" wrapText="1" readingOrder="2"/>
    </xf>
    <xf numFmtId="0" fontId="19" fillId="9" borderId="7" xfId="6" applyFont="1" applyFill="1" applyBorder="1" applyAlignment="1" applyProtection="1">
      <alignment horizontal="center" vertical="center" wrapText="1" readingOrder="2"/>
    </xf>
    <xf numFmtId="0" fontId="19" fillId="4" borderId="5" xfId="6" applyFont="1" applyFill="1" applyBorder="1" applyAlignment="1" applyProtection="1">
      <alignment horizontal="center" vertical="center" wrapText="1" readingOrder="2"/>
    </xf>
    <xf numFmtId="0" fontId="19" fillId="4" borderId="7" xfId="6" applyFont="1" applyFill="1" applyBorder="1" applyAlignment="1" applyProtection="1">
      <alignment horizontal="center" vertical="center" wrapText="1" readingOrder="2"/>
    </xf>
    <xf numFmtId="0" fontId="19" fillId="12" borderId="2" xfId="6" applyFont="1" applyFill="1" applyBorder="1" applyAlignment="1" applyProtection="1">
      <alignment horizontal="center" vertical="center" wrapText="1" readingOrder="2"/>
    </xf>
    <xf numFmtId="0" fontId="19" fillId="12" borderId="3" xfId="6" applyFont="1" applyFill="1" applyBorder="1" applyAlignment="1" applyProtection="1">
      <alignment horizontal="center" vertical="center" wrapText="1" readingOrder="2"/>
    </xf>
    <xf numFmtId="0" fontId="19" fillId="8" borderId="2" xfId="6" applyFont="1" applyFill="1" applyBorder="1" applyAlignment="1" applyProtection="1">
      <alignment horizontal="center" vertical="center" wrapText="1" readingOrder="2"/>
    </xf>
    <xf numFmtId="0" fontId="19" fillId="8" borderId="3" xfId="6" applyFont="1" applyFill="1" applyBorder="1" applyAlignment="1" applyProtection="1">
      <alignment horizontal="center" vertical="center" wrapText="1" readingOrder="2"/>
    </xf>
    <xf numFmtId="0" fontId="1" fillId="0" borderId="5" xfId="0" applyFont="1" applyBorder="1" applyAlignment="1" applyProtection="1">
      <alignment horizontal="center" vertical="center" wrapText="1" readingOrder="2"/>
    </xf>
    <xf numFmtId="0" fontId="1" fillId="0" borderId="6" xfId="0" applyFont="1" applyBorder="1" applyAlignment="1" applyProtection="1">
      <alignment horizontal="center" vertical="center" wrapText="1" readingOrder="2"/>
    </xf>
    <xf numFmtId="0" fontId="1" fillId="0" borderId="7" xfId="0" applyFont="1" applyBorder="1" applyAlignment="1" applyProtection="1">
      <alignment horizontal="center" vertical="center" wrapText="1" readingOrder="2"/>
    </xf>
    <xf numFmtId="0" fontId="2" fillId="0" borderId="0" xfId="0" applyFont="1" applyAlignment="1" applyProtection="1">
      <alignment horizontal="right" vertical="top" wrapText="1" readingOrder="2"/>
      <protection locked="0"/>
    </xf>
    <xf numFmtId="0" fontId="15" fillId="0" borderId="0" xfId="0" applyFont="1" applyAlignment="1" applyProtection="1">
      <alignment horizontal="center" vertical="top" wrapText="1" readingOrder="2"/>
      <protection locked="0"/>
    </xf>
    <xf numFmtId="0" fontId="5" fillId="0" borderId="0" xfId="0" applyFont="1" applyAlignment="1" applyProtection="1">
      <alignment horizontal="center" vertical="top" wrapText="1" readingOrder="2"/>
      <protection locked="0"/>
    </xf>
    <xf numFmtId="0" fontId="1" fillId="3" borderId="2" xfId="0" applyFont="1" applyFill="1" applyBorder="1" applyAlignment="1" applyProtection="1">
      <alignment horizontal="right" vertical="top" wrapText="1" readingOrder="2"/>
    </xf>
    <xf numFmtId="0" fontId="1" fillId="3" borderId="3" xfId="0" applyFont="1" applyFill="1" applyBorder="1" applyAlignment="1" applyProtection="1">
      <alignment horizontal="right" vertical="top" wrapText="1" readingOrder="2"/>
    </xf>
    <xf numFmtId="0" fontId="1" fillId="3" borderId="4" xfId="0" applyFont="1" applyFill="1" applyBorder="1" applyAlignment="1" applyProtection="1">
      <alignment horizontal="right" vertical="top" wrapText="1" readingOrder="2"/>
    </xf>
    <xf numFmtId="0" fontId="2" fillId="0" borderId="5" xfId="0" applyFont="1" applyFill="1" applyBorder="1" applyAlignment="1" applyProtection="1">
      <alignment horizontal="center" vertical="center" wrapText="1" readingOrder="2"/>
    </xf>
    <xf numFmtId="0" fontId="2" fillId="0" borderId="6" xfId="0" applyFont="1" applyFill="1" applyBorder="1" applyAlignment="1" applyProtection="1">
      <alignment horizontal="center" vertical="center" wrapText="1" readingOrder="2"/>
    </xf>
    <xf numFmtId="0" fontId="2" fillId="0" borderId="7" xfId="0" applyFont="1" applyFill="1" applyBorder="1" applyAlignment="1" applyProtection="1">
      <alignment horizontal="center" vertical="center" wrapText="1" readingOrder="2"/>
    </xf>
    <xf numFmtId="0" fontId="2" fillId="7" borderId="5" xfId="0" applyFont="1" applyFill="1" applyBorder="1" applyAlignment="1" applyProtection="1">
      <alignment horizontal="center" vertical="center" wrapText="1" readingOrder="2"/>
    </xf>
    <xf numFmtId="0" fontId="2" fillId="7" borderId="6" xfId="0" applyFont="1" applyFill="1" applyBorder="1" applyAlignment="1" applyProtection="1">
      <alignment horizontal="center" vertical="center" wrapText="1" readingOrder="2"/>
    </xf>
    <xf numFmtId="0" fontId="2" fillId="0" borderId="1" xfId="0" applyFont="1" applyFill="1" applyBorder="1" applyAlignment="1" applyProtection="1">
      <alignment horizontal="center" vertical="center" wrapText="1" readingOrder="2"/>
    </xf>
    <xf numFmtId="0" fontId="2" fillId="0" borderId="0" xfId="0" applyFont="1" applyAlignment="1" applyProtection="1">
      <alignment horizontal="right" vertical="center" wrapText="1" readingOrder="2"/>
      <protection locked="0"/>
    </xf>
    <xf numFmtId="0" fontId="7" fillId="0" borderId="0" xfId="0" applyFont="1" applyAlignment="1">
      <alignment horizontal="center" vertical="center"/>
    </xf>
    <xf numFmtId="0" fontId="10" fillId="0" borderId="0" xfId="0" applyFont="1" applyAlignment="1">
      <alignment horizontal="center"/>
    </xf>
    <xf numFmtId="0" fontId="25" fillId="0" borderId="8" xfId="7" applyFont="1" applyFill="1" applyBorder="1" applyAlignment="1">
      <alignment horizontal="center" vertical="center" wrapText="1"/>
    </xf>
    <xf numFmtId="0" fontId="25" fillId="0" borderId="18" xfId="7" applyFont="1" applyFill="1" applyBorder="1" applyAlignment="1">
      <alignment horizontal="center" vertical="center" wrapText="1"/>
    </xf>
    <xf numFmtId="0" fontId="25" fillId="13" borderId="8" xfId="7" applyFont="1" applyFill="1" applyBorder="1" applyAlignment="1">
      <alignment horizontal="center" vertical="center" wrapText="1"/>
    </xf>
    <xf numFmtId="0" fontId="25" fillId="13" borderId="18" xfId="7" applyFont="1" applyFill="1" applyBorder="1" applyAlignment="1">
      <alignment horizontal="center" vertical="center" wrapText="1"/>
    </xf>
    <xf numFmtId="0" fontId="25" fillId="13" borderId="14" xfId="7" applyFont="1" applyFill="1" applyBorder="1" applyAlignment="1">
      <alignment horizontal="center" vertical="center" wrapText="1"/>
    </xf>
    <xf numFmtId="0" fontId="25" fillId="0" borderId="14" xfId="7" applyFont="1" applyFill="1" applyBorder="1" applyAlignment="1">
      <alignment horizontal="center" vertical="center" wrapText="1"/>
    </xf>
    <xf numFmtId="0" fontId="25" fillId="5" borderId="8" xfId="7" applyFont="1" applyFill="1" applyBorder="1" applyAlignment="1">
      <alignment horizontal="center" vertical="center" wrapText="1"/>
    </xf>
    <xf numFmtId="0" fontId="25" fillId="5" borderId="1" xfId="7" applyFont="1" applyFill="1" applyBorder="1" applyAlignment="1">
      <alignment horizontal="center" vertical="center" wrapText="1"/>
    </xf>
    <xf numFmtId="0" fontId="25" fillId="5" borderId="18" xfId="7" applyFont="1" applyFill="1" applyBorder="1" applyAlignment="1">
      <alignment horizontal="center" vertical="center" wrapText="1"/>
    </xf>
    <xf numFmtId="0" fontId="25" fillId="5" borderId="0" xfId="7" applyFont="1" applyFill="1" applyBorder="1" applyAlignment="1">
      <alignment horizontal="center" vertical="center" wrapText="1"/>
    </xf>
    <xf numFmtId="0" fontId="25" fillId="5" borderId="14" xfId="7" applyFont="1" applyFill="1" applyBorder="1" applyAlignment="1">
      <alignment horizontal="center" vertical="center" wrapText="1"/>
    </xf>
    <xf numFmtId="0" fontId="26" fillId="0" borderId="0" xfId="7" applyFont="1" applyAlignment="1">
      <alignment horizontal="center" vertical="center" wrapText="1"/>
    </xf>
    <xf numFmtId="0" fontId="28" fillId="16" borderId="8" xfId="7" applyFont="1" applyFill="1" applyBorder="1" applyAlignment="1">
      <alignment horizontal="center" vertical="center" wrapText="1"/>
    </xf>
    <xf numFmtId="0" fontId="28" fillId="16" borderId="14" xfId="7" applyFont="1" applyFill="1" applyBorder="1" applyAlignment="1">
      <alignment horizontal="center" vertical="center" wrapText="1"/>
    </xf>
    <xf numFmtId="0" fontId="28" fillId="16" borderId="9" xfId="7" applyFont="1" applyFill="1" applyBorder="1" applyAlignment="1">
      <alignment horizontal="center" vertical="center" wrapText="1"/>
    </xf>
    <xf numFmtId="0" fontId="28" fillId="16" borderId="15" xfId="7" applyFont="1" applyFill="1" applyBorder="1" applyAlignment="1">
      <alignment horizontal="center" vertical="center" wrapText="1"/>
    </xf>
    <xf numFmtId="49" fontId="25" fillId="11" borderId="10" xfId="7" applyNumberFormat="1" applyFont="1" applyFill="1" applyBorder="1" applyAlignment="1">
      <alignment horizontal="center" vertical="center" wrapText="1"/>
    </xf>
    <xf numFmtId="49" fontId="25" fillId="11" borderId="11" xfId="7" applyNumberFormat="1" applyFont="1" applyFill="1" applyBorder="1" applyAlignment="1">
      <alignment horizontal="center" vertical="center" wrapText="1"/>
    </xf>
    <xf numFmtId="49" fontId="25" fillId="11" borderId="12" xfId="7" applyNumberFormat="1" applyFont="1" applyFill="1" applyBorder="1" applyAlignment="1">
      <alignment horizontal="center" vertical="center" wrapText="1"/>
    </xf>
    <xf numFmtId="0" fontId="28" fillId="16" borderId="13" xfId="7" applyFont="1" applyFill="1" applyBorder="1" applyAlignment="1">
      <alignment horizontal="center" vertical="center" wrapText="1"/>
    </xf>
    <xf numFmtId="0" fontId="28" fillId="16" borderId="17" xfId="7" applyFont="1" applyFill="1" applyBorder="1" applyAlignment="1">
      <alignment horizontal="center" vertical="center" wrapText="1"/>
    </xf>
    <xf numFmtId="0" fontId="28" fillId="0" borderId="0" xfId="7" applyFont="1" applyAlignment="1">
      <alignment horizontal="center" vertical="center" wrapText="1"/>
    </xf>
    <xf numFmtId="0" fontId="26" fillId="14" borderId="5" xfId="7" applyFont="1" applyFill="1" applyBorder="1" applyAlignment="1">
      <alignment horizontal="center" vertical="center" wrapText="1"/>
    </xf>
    <xf numFmtId="0" fontId="26" fillId="14" borderId="7" xfId="7" applyFont="1" applyFill="1" applyBorder="1" applyAlignment="1">
      <alignment horizontal="center" vertical="center" wrapText="1"/>
    </xf>
    <xf numFmtId="0" fontId="26" fillId="15" borderId="2" xfId="7" applyFont="1" applyFill="1" applyBorder="1" applyAlignment="1">
      <alignment horizontal="center" vertical="center" wrapText="1"/>
    </xf>
    <xf numFmtId="0" fontId="26" fillId="15" borderId="4" xfId="7" applyFont="1" applyFill="1" applyBorder="1" applyAlignment="1">
      <alignment horizontal="center" vertical="center" wrapText="1"/>
    </xf>
    <xf numFmtId="0" fontId="26" fillId="15" borderId="5" xfId="7" applyFont="1" applyFill="1" applyBorder="1" applyAlignment="1">
      <alignment horizontal="center" vertical="center" wrapText="1"/>
    </xf>
    <xf numFmtId="0" fontId="26" fillId="15" borderId="7" xfId="7" applyFont="1" applyFill="1" applyBorder="1" applyAlignment="1">
      <alignment horizontal="center" vertical="center" wrapText="1"/>
    </xf>
    <xf numFmtId="0" fontId="26" fillId="18" borderId="2" xfId="7" applyFont="1" applyFill="1" applyBorder="1" applyAlignment="1">
      <alignment horizontal="center" vertical="center" wrapText="1"/>
    </xf>
    <xf numFmtId="0" fontId="26" fillId="18" borderId="4" xfId="7" applyFont="1" applyFill="1" applyBorder="1" applyAlignment="1">
      <alignment horizontal="center" vertical="center" wrapText="1"/>
    </xf>
    <xf numFmtId="0" fontId="26" fillId="18" borderId="1" xfId="7" applyFont="1" applyFill="1" applyBorder="1" applyAlignment="1">
      <alignment horizontal="center" vertical="center" wrapText="1"/>
    </xf>
  </cellXfs>
  <cellStyles count="9">
    <cellStyle name="Comma" xfId="8" builtinId="3"/>
    <cellStyle name="Comma 2" xfId="1"/>
    <cellStyle name="Normal" xfId="0" builtinId="0"/>
    <cellStyle name="Normal 2" xfId="2"/>
    <cellStyle name="Normal 2 2" xfId="6"/>
    <cellStyle name="Normal 3" xfId="3"/>
    <cellStyle name="Normal 4" xfId="7"/>
    <cellStyle name="Percent" xfId="5" builtinId="5"/>
    <cellStyle name="Percent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xdr:col>
      <xdr:colOff>0</xdr:colOff>
      <xdr:row>29</xdr:row>
      <xdr:rowOff>0</xdr:rowOff>
    </xdr:from>
    <xdr:to>
      <xdr:col>4</xdr:col>
      <xdr:colOff>1123093</xdr:colOff>
      <xdr:row>30</xdr:row>
      <xdr:rowOff>90141</xdr:rowOff>
    </xdr:to>
    <xdr:sp macro="" textlink="">
      <xdr:nvSpPr>
        <xdr:cNvPr id="2" name="TextBox 7"/>
        <xdr:cNvSpPr txBox="1"/>
      </xdr:nvSpPr>
      <xdr:spPr>
        <a:xfrm>
          <a:off x="23557926182" y="8953500"/>
          <a:ext cx="5199793" cy="299691"/>
        </a:xfrm>
        <a:prstGeom prst="rect">
          <a:avLst/>
        </a:prstGeom>
        <a:noFill/>
      </xdr:spPr>
      <xdr:txBody>
        <a:bodyPr wrap="square" rtlCol="1">
          <a:spAutoFit/>
        </a:bodyPr>
        <a:lstStyle>
          <a:defPPr>
            <a:defRPr lang="he-IL"/>
          </a:defPPr>
          <a:lvl1pPr marL="0" algn="r" defTabSz="914400" rtl="1" eaLnBrk="1" latinLnBrk="0" hangingPunct="1">
            <a:defRPr sz="1800" kern="1200">
              <a:solidFill>
                <a:schemeClr val="tx1"/>
              </a:solidFill>
              <a:latin typeface="+mn-lt"/>
              <a:ea typeface="+mn-ea"/>
              <a:cs typeface="+mn-cs"/>
            </a:defRPr>
          </a:lvl1pPr>
          <a:lvl2pPr marL="457200" algn="r" defTabSz="914400" rtl="1" eaLnBrk="1" latinLnBrk="0" hangingPunct="1">
            <a:defRPr sz="1800" kern="1200">
              <a:solidFill>
                <a:schemeClr val="tx1"/>
              </a:solidFill>
              <a:latin typeface="+mn-lt"/>
              <a:ea typeface="+mn-ea"/>
              <a:cs typeface="+mn-cs"/>
            </a:defRPr>
          </a:lvl2pPr>
          <a:lvl3pPr marL="914400" algn="r" defTabSz="914400" rtl="1" eaLnBrk="1" latinLnBrk="0" hangingPunct="1">
            <a:defRPr sz="1800" kern="1200">
              <a:solidFill>
                <a:schemeClr val="tx1"/>
              </a:solidFill>
              <a:latin typeface="+mn-lt"/>
              <a:ea typeface="+mn-ea"/>
              <a:cs typeface="+mn-cs"/>
            </a:defRPr>
          </a:lvl3pPr>
          <a:lvl4pPr marL="1371600" algn="r" defTabSz="914400" rtl="1" eaLnBrk="1" latinLnBrk="0" hangingPunct="1">
            <a:defRPr sz="1800" kern="1200">
              <a:solidFill>
                <a:schemeClr val="tx1"/>
              </a:solidFill>
              <a:latin typeface="+mn-lt"/>
              <a:ea typeface="+mn-ea"/>
              <a:cs typeface="+mn-cs"/>
            </a:defRPr>
          </a:lvl4pPr>
          <a:lvl5pPr marL="1828800" algn="r" defTabSz="914400" rtl="1" eaLnBrk="1" latinLnBrk="0" hangingPunct="1">
            <a:defRPr sz="1800" kern="1200">
              <a:solidFill>
                <a:schemeClr val="tx1"/>
              </a:solidFill>
              <a:latin typeface="+mn-lt"/>
              <a:ea typeface="+mn-ea"/>
              <a:cs typeface="+mn-cs"/>
            </a:defRPr>
          </a:lvl5pPr>
          <a:lvl6pPr marL="2286000" algn="r" defTabSz="914400" rtl="1" eaLnBrk="1" latinLnBrk="0" hangingPunct="1">
            <a:defRPr sz="1800" kern="1200">
              <a:solidFill>
                <a:schemeClr val="tx1"/>
              </a:solidFill>
              <a:latin typeface="+mn-lt"/>
              <a:ea typeface="+mn-ea"/>
              <a:cs typeface="+mn-cs"/>
            </a:defRPr>
          </a:lvl6pPr>
          <a:lvl7pPr marL="2743200" algn="r" defTabSz="914400" rtl="1" eaLnBrk="1" latinLnBrk="0" hangingPunct="1">
            <a:defRPr sz="1800" kern="1200">
              <a:solidFill>
                <a:schemeClr val="tx1"/>
              </a:solidFill>
              <a:latin typeface="+mn-lt"/>
              <a:ea typeface="+mn-ea"/>
              <a:cs typeface="+mn-cs"/>
            </a:defRPr>
          </a:lvl7pPr>
          <a:lvl8pPr marL="3200400" algn="r" defTabSz="914400" rtl="1" eaLnBrk="1" latinLnBrk="0" hangingPunct="1">
            <a:defRPr sz="1800" kern="1200">
              <a:solidFill>
                <a:schemeClr val="tx1"/>
              </a:solidFill>
              <a:latin typeface="+mn-lt"/>
              <a:ea typeface="+mn-ea"/>
              <a:cs typeface="+mn-cs"/>
            </a:defRPr>
          </a:lvl8pPr>
          <a:lvl9pPr marL="3657600" algn="r" defTabSz="914400" rtl="1" eaLnBrk="1" latinLnBrk="0" hangingPunct="1">
            <a:defRPr sz="1800" kern="1200">
              <a:solidFill>
                <a:schemeClr val="tx1"/>
              </a:solidFill>
              <a:latin typeface="+mn-lt"/>
              <a:ea typeface="+mn-ea"/>
              <a:cs typeface="+mn-cs"/>
            </a:defRPr>
          </a:lvl9pPr>
        </a:lstStyle>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הערה:</a:t>
          </a:r>
          <a:r>
            <a:rPr kumimoji="0" lang="he-IL" sz="14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a:t>
          </a:r>
          <a:r>
            <a:rPr kumimoji="0" lang="he-IL" sz="12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אם ישנם פערים משמעותיים מהנדרש/מתוכנן, יש לצרף הסבר מפורט.</a:t>
          </a:r>
          <a:endParaRPr kumimoji="0" lang="he-IL" sz="18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xdr:txBody>
    </xdr:sp>
    <xdr:clientData/>
  </xdr:twoCellAnchor>
  <xdr:twoCellAnchor>
    <xdr:from>
      <xdr:col>6</xdr:col>
      <xdr:colOff>1605643</xdr:colOff>
      <xdr:row>8</xdr:row>
      <xdr:rowOff>13605</xdr:rowOff>
    </xdr:from>
    <xdr:to>
      <xdr:col>8</xdr:col>
      <xdr:colOff>1578429</xdr:colOff>
      <xdr:row>27</xdr:row>
      <xdr:rowOff>-1</xdr:rowOff>
    </xdr:to>
    <xdr:sp macro="" textlink="">
      <xdr:nvSpPr>
        <xdr:cNvPr id="5" name="מלבן 4"/>
        <xdr:cNvSpPr/>
      </xdr:nvSpPr>
      <xdr:spPr>
        <a:xfrm>
          <a:off x="23618434928" y="3034391"/>
          <a:ext cx="2803072" cy="5592537"/>
        </a:xfrm>
        <a:prstGeom prst="rect">
          <a:avLst/>
        </a:prstGeom>
        <a:solidFill>
          <a:schemeClr val="bg1">
            <a:lumMod val="65000"/>
            <a:alpha val="36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1" anchor="ctr">
          <a:scene3d>
            <a:camera prst="orthographicFront">
              <a:rot lat="0" lon="0" rev="2400000"/>
            </a:camera>
            <a:lightRig rig="threePt" dir="t"/>
          </a:scene3d>
        </a:bodyPr>
        <a:lstStyle>
          <a:defPPr>
            <a:defRPr lang="he-IL"/>
          </a:defPPr>
          <a:lvl1pPr marL="0" algn="r" defTabSz="914400" rtl="1" eaLnBrk="1" latinLnBrk="0" hangingPunct="1">
            <a:defRPr sz="1800" kern="1200">
              <a:solidFill>
                <a:schemeClr val="lt1"/>
              </a:solidFill>
              <a:latin typeface="+mn-lt"/>
              <a:ea typeface="+mn-ea"/>
              <a:cs typeface="+mn-cs"/>
            </a:defRPr>
          </a:lvl1pPr>
          <a:lvl2pPr marL="457200" algn="r" defTabSz="914400" rtl="1" eaLnBrk="1" latinLnBrk="0" hangingPunct="1">
            <a:defRPr sz="1800" kern="1200">
              <a:solidFill>
                <a:schemeClr val="lt1"/>
              </a:solidFill>
              <a:latin typeface="+mn-lt"/>
              <a:ea typeface="+mn-ea"/>
              <a:cs typeface="+mn-cs"/>
            </a:defRPr>
          </a:lvl2pPr>
          <a:lvl3pPr marL="914400" algn="r" defTabSz="914400" rtl="1" eaLnBrk="1" latinLnBrk="0" hangingPunct="1">
            <a:defRPr sz="1800" kern="1200">
              <a:solidFill>
                <a:schemeClr val="lt1"/>
              </a:solidFill>
              <a:latin typeface="+mn-lt"/>
              <a:ea typeface="+mn-ea"/>
              <a:cs typeface="+mn-cs"/>
            </a:defRPr>
          </a:lvl3pPr>
          <a:lvl4pPr marL="1371600" algn="r" defTabSz="914400" rtl="1" eaLnBrk="1" latinLnBrk="0" hangingPunct="1">
            <a:defRPr sz="1800" kern="1200">
              <a:solidFill>
                <a:schemeClr val="lt1"/>
              </a:solidFill>
              <a:latin typeface="+mn-lt"/>
              <a:ea typeface="+mn-ea"/>
              <a:cs typeface="+mn-cs"/>
            </a:defRPr>
          </a:lvl4pPr>
          <a:lvl5pPr marL="1828800" algn="r" defTabSz="914400" rtl="1" eaLnBrk="1" latinLnBrk="0" hangingPunct="1">
            <a:defRPr sz="1800" kern="1200">
              <a:solidFill>
                <a:schemeClr val="lt1"/>
              </a:solidFill>
              <a:latin typeface="+mn-lt"/>
              <a:ea typeface="+mn-ea"/>
              <a:cs typeface="+mn-cs"/>
            </a:defRPr>
          </a:lvl5pPr>
          <a:lvl6pPr marL="2286000" algn="r" defTabSz="914400" rtl="1" eaLnBrk="1" latinLnBrk="0" hangingPunct="1">
            <a:defRPr sz="1800" kern="1200">
              <a:solidFill>
                <a:schemeClr val="lt1"/>
              </a:solidFill>
              <a:latin typeface="+mn-lt"/>
              <a:ea typeface="+mn-ea"/>
              <a:cs typeface="+mn-cs"/>
            </a:defRPr>
          </a:lvl6pPr>
          <a:lvl7pPr marL="2743200" algn="r" defTabSz="914400" rtl="1" eaLnBrk="1" latinLnBrk="0" hangingPunct="1">
            <a:defRPr sz="1800" kern="1200">
              <a:solidFill>
                <a:schemeClr val="lt1"/>
              </a:solidFill>
              <a:latin typeface="+mn-lt"/>
              <a:ea typeface="+mn-ea"/>
              <a:cs typeface="+mn-cs"/>
            </a:defRPr>
          </a:lvl7pPr>
          <a:lvl8pPr marL="3200400" algn="r" defTabSz="914400" rtl="1" eaLnBrk="1" latinLnBrk="0" hangingPunct="1">
            <a:defRPr sz="1800" kern="1200">
              <a:solidFill>
                <a:schemeClr val="lt1"/>
              </a:solidFill>
              <a:latin typeface="+mn-lt"/>
              <a:ea typeface="+mn-ea"/>
              <a:cs typeface="+mn-cs"/>
            </a:defRPr>
          </a:lvl8pPr>
          <a:lvl9pPr marL="3657600" algn="r" defTabSz="914400" rtl="1" eaLnBrk="1" latinLnBrk="0" hangingPunct="1">
            <a:defRPr sz="1800" kern="1200">
              <a:solidFill>
                <a:schemeClr val="lt1"/>
              </a:solidFill>
              <a:latin typeface="+mn-lt"/>
              <a:ea typeface="+mn-ea"/>
              <a:cs typeface="+mn-cs"/>
            </a:defRPr>
          </a:lvl9pPr>
        </a:lstStyle>
        <a:p>
          <a:pPr marL="0" marR="0" lvl="0" indent="0" algn="ctr" defTabSz="914400" rtl="1" eaLnBrk="1" fontAlgn="auto" latinLnBrk="0" hangingPunct="1">
            <a:lnSpc>
              <a:spcPct val="100000"/>
            </a:lnSpc>
            <a:spcBef>
              <a:spcPts val="0"/>
            </a:spcBef>
            <a:spcAft>
              <a:spcPts val="0"/>
            </a:spcAft>
            <a:buClrTx/>
            <a:buSzTx/>
            <a:buFontTx/>
            <a:buNone/>
            <a:tabLst/>
            <a:defRPr/>
          </a:pPr>
          <a:endParaRPr kumimoji="0" lang="he-IL" sz="2400" b="1" i="0" u="none" strike="noStrike" kern="1200" cap="none" spc="0" normalizeH="0" baseline="0">
            <a:ln>
              <a:noFill/>
            </a:ln>
            <a:solidFill>
              <a:srgbClr val="1F497D"/>
            </a:solidFill>
            <a:effectLst/>
            <a:uLnTx/>
            <a:uFillTx/>
            <a:latin typeface="David" panose="020E0502060401010101" pitchFamily="34" charset="-79"/>
            <a:ea typeface="+mn-ea"/>
            <a:cs typeface="David" panose="020E0502060401010101" pitchFamily="34" charset="-79"/>
          </a:endParaRPr>
        </a:p>
      </xdr:txBody>
    </xdr:sp>
    <xdr:clientData/>
  </xdr:twoCellAnchor>
  <xdr:twoCellAnchor>
    <xdr:from>
      <xdr:col>6</xdr:col>
      <xdr:colOff>1601800</xdr:colOff>
      <xdr:row>16</xdr:row>
      <xdr:rowOff>26351</xdr:rowOff>
    </xdr:from>
    <xdr:to>
      <xdr:col>9</xdr:col>
      <xdr:colOff>210198</xdr:colOff>
      <xdr:row>19</xdr:row>
      <xdr:rowOff>191427</xdr:rowOff>
    </xdr:to>
    <xdr:sp macro="" textlink="">
      <xdr:nvSpPr>
        <xdr:cNvPr id="7" name="מלבן 6"/>
        <xdr:cNvSpPr/>
      </xdr:nvSpPr>
      <xdr:spPr>
        <a:xfrm rot="20194565">
          <a:off x="23618197516" y="5197065"/>
          <a:ext cx="3044327" cy="899862"/>
        </a:xfrm>
        <a:prstGeom prst="rect">
          <a:avLst/>
        </a:prstGeom>
      </xdr:spPr>
      <xdr:txBody>
        <a:bodyPr wrap="square">
          <a:spAutoFit/>
        </a:bodyPr>
        <a:lstStyle>
          <a:defPPr>
            <a:defRPr lang="he-IL"/>
          </a:defPPr>
          <a:lvl1pPr marL="0" algn="r" defTabSz="914400" rtl="1" eaLnBrk="1" latinLnBrk="0" hangingPunct="1">
            <a:defRPr sz="1800" kern="1200">
              <a:solidFill>
                <a:schemeClr val="tx1"/>
              </a:solidFill>
              <a:latin typeface="+mn-lt"/>
              <a:ea typeface="+mn-ea"/>
              <a:cs typeface="+mn-cs"/>
            </a:defRPr>
          </a:lvl1pPr>
          <a:lvl2pPr marL="457200" algn="r" defTabSz="914400" rtl="1" eaLnBrk="1" latinLnBrk="0" hangingPunct="1">
            <a:defRPr sz="1800" kern="1200">
              <a:solidFill>
                <a:schemeClr val="tx1"/>
              </a:solidFill>
              <a:latin typeface="+mn-lt"/>
              <a:ea typeface="+mn-ea"/>
              <a:cs typeface="+mn-cs"/>
            </a:defRPr>
          </a:lvl2pPr>
          <a:lvl3pPr marL="914400" algn="r" defTabSz="914400" rtl="1" eaLnBrk="1" latinLnBrk="0" hangingPunct="1">
            <a:defRPr sz="1800" kern="1200">
              <a:solidFill>
                <a:schemeClr val="tx1"/>
              </a:solidFill>
              <a:latin typeface="+mn-lt"/>
              <a:ea typeface="+mn-ea"/>
              <a:cs typeface="+mn-cs"/>
            </a:defRPr>
          </a:lvl3pPr>
          <a:lvl4pPr marL="1371600" algn="r" defTabSz="914400" rtl="1" eaLnBrk="1" latinLnBrk="0" hangingPunct="1">
            <a:defRPr sz="1800" kern="1200">
              <a:solidFill>
                <a:schemeClr val="tx1"/>
              </a:solidFill>
              <a:latin typeface="+mn-lt"/>
              <a:ea typeface="+mn-ea"/>
              <a:cs typeface="+mn-cs"/>
            </a:defRPr>
          </a:lvl4pPr>
          <a:lvl5pPr marL="1828800" algn="r" defTabSz="914400" rtl="1" eaLnBrk="1" latinLnBrk="0" hangingPunct="1">
            <a:defRPr sz="1800" kern="1200">
              <a:solidFill>
                <a:schemeClr val="tx1"/>
              </a:solidFill>
              <a:latin typeface="+mn-lt"/>
              <a:ea typeface="+mn-ea"/>
              <a:cs typeface="+mn-cs"/>
            </a:defRPr>
          </a:lvl5pPr>
          <a:lvl6pPr marL="2286000" algn="r" defTabSz="914400" rtl="1" eaLnBrk="1" latinLnBrk="0" hangingPunct="1">
            <a:defRPr sz="1800" kern="1200">
              <a:solidFill>
                <a:schemeClr val="tx1"/>
              </a:solidFill>
              <a:latin typeface="+mn-lt"/>
              <a:ea typeface="+mn-ea"/>
              <a:cs typeface="+mn-cs"/>
            </a:defRPr>
          </a:lvl6pPr>
          <a:lvl7pPr marL="2743200" algn="r" defTabSz="914400" rtl="1" eaLnBrk="1" latinLnBrk="0" hangingPunct="1">
            <a:defRPr sz="1800" kern="1200">
              <a:solidFill>
                <a:schemeClr val="tx1"/>
              </a:solidFill>
              <a:latin typeface="+mn-lt"/>
              <a:ea typeface="+mn-ea"/>
              <a:cs typeface="+mn-cs"/>
            </a:defRPr>
          </a:lvl7pPr>
          <a:lvl8pPr marL="3200400" algn="r" defTabSz="914400" rtl="1" eaLnBrk="1" latinLnBrk="0" hangingPunct="1">
            <a:defRPr sz="1800" kern="1200">
              <a:solidFill>
                <a:schemeClr val="tx1"/>
              </a:solidFill>
              <a:latin typeface="+mn-lt"/>
              <a:ea typeface="+mn-ea"/>
              <a:cs typeface="+mn-cs"/>
            </a:defRPr>
          </a:lvl8pPr>
          <a:lvl9pPr marL="3657600" algn="r" defTabSz="914400" rtl="1" eaLnBrk="1" latinLnBrk="0" hangingPunct="1">
            <a:defRPr sz="1800" kern="1200">
              <a:solidFill>
                <a:schemeClr val="tx1"/>
              </a:solidFill>
              <a:latin typeface="+mn-lt"/>
              <a:ea typeface="+mn-ea"/>
              <a:cs typeface="+mn-cs"/>
            </a:defRPr>
          </a:lvl9pPr>
        </a:lstStyle>
        <a:p>
          <a:r>
            <a:rPr lang="he-IL" sz="3200" b="1">
              <a:solidFill>
                <a:srgbClr val="4B6585"/>
              </a:solidFill>
              <a:latin typeface="David" panose="020E0502060401010101" pitchFamily="34" charset="-79"/>
              <a:cs typeface="David" panose="020E0502060401010101" pitchFamily="34" charset="-79"/>
            </a:rPr>
            <a:t>יושלם באבן דרך  </a:t>
          </a:r>
        </a:p>
        <a:p>
          <a:r>
            <a:rPr lang="he-IL" sz="3200" b="1">
              <a:solidFill>
                <a:srgbClr val="4B6585"/>
              </a:solidFill>
              <a:latin typeface="David" panose="020E0502060401010101" pitchFamily="34" charset="-79"/>
              <a:cs typeface="David" panose="020E0502060401010101" pitchFamily="34" charset="-79"/>
            </a:rPr>
            <a:t>- הקפאת תצורה</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16</xdr:row>
      <xdr:rowOff>0</xdr:rowOff>
    </xdr:from>
    <xdr:to>
      <xdr:col>6</xdr:col>
      <xdr:colOff>297657</xdr:colOff>
      <xdr:row>20</xdr:row>
      <xdr:rowOff>168993</xdr:rowOff>
    </xdr:to>
    <xdr:sp macro="" textlink="">
      <xdr:nvSpPr>
        <xdr:cNvPr id="2" name="TextBox 7"/>
        <xdr:cNvSpPr txBox="1"/>
      </xdr:nvSpPr>
      <xdr:spPr>
        <a:xfrm>
          <a:off x="23553617643" y="6972300"/>
          <a:ext cx="7384257" cy="1007193"/>
        </a:xfrm>
        <a:prstGeom prst="rect">
          <a:avLst/>
        </a:prstGeom>
        <a:noFill/>
      </xdr:spPr>
      <xdr:txBody>
        <a:bodyPr wrap="square" rtlCol="1">
          <a:spAutoFit/>
        </a:bodyPr>
        <a:lstStyle>
          <a:defPPr>
            <a:defRPr lang="he-IL"/>
          </a:defPPr>
          <a:lvl1pPr marL="0" algn="r" defTabSz="914400" rtl="1" eaLnBrk="1" latinLnBrk="0" hangingPunct="1">
            <a:defRPr sz="1800" kern="1200">
              <a:solidFill>
                <a:schemeClr val="tx1"/>
              </a:solidFill>
              <a:latin typeface="+mn-lt"/>
              <a:ea typeface="+mn-ea"/>
              <a:cs typeface="+mn-cs"/>
            </a:defRPr>
          </a:lvl1pPr>
          <a:lvl2pPr marL="457200" algn="r" defTabSz="914400" rtl="1" eaLnBrk="1" latinLnBrk="0" hangingPunct="1">
            <a:defRPr sz="1800" kern="1200">
              <a:solidFill>
                <a:schemeClr val="tx1"/>
              </a:solidFill>
              <a:latin typeface="+mn-lt"/>
              <a:ea typeface="+mn-ea"/>
              <a:cs typeface="+mn-cs"/>
            </a:defRPr>
          </a:lvl2pPr>
          <a:lvl3pPr marL="914400" algn="r" defTabSz="914400" rtl="1" eaLnBrk="1" latinLnBrk="0" hangingPunct="1">
            <a:defRPr sz="1800" kern="1200">
              <a:solidFill>
                <a:schemeClr val="tx1"/>
              </a:solidFill>
              <a:latin typeface="+mn-lt"/>
              <a:ea typeface="+mn-ea"/>
              <a:cs typeface="+mn-cs"/>
            </a:defRPr>
          </a:lvl3pPr>
          <a:lvl4pPr marL="1371600" algn="r" defTabSz="914400" rtl="1" eaLnBrk="1" latinLnBrk="0" hangingPunct="1">
            <a:defRPr sz="1800" kern="1200">
              <a:solidFill>
                <a:schemeClr val="tx1"/>
              </a:solidFill>
              <a:latin typeface="+mn-lt"/>
              <a:ea typeface="+mn-ea"/>
              <a:cs typeface="+mn-cs"/>
            </a:defRPr>
          </a:lvl4pPr>
          <a:lvl5pPr marL="1828800" algn="r" defTabSz="914400" rtl="1" eaLnBrk="1" latinLnBrk="0" hangingPunct="1">
            <a:defRPr sz="1800" kern="1200">
              <a:solidFill>
                <a:schemeClr val="tx1"/>
              </a:solidFill>
              <a:latin typeface="+mn-lt"/>
              <a:ea typeface="+mn-ea"/>
              <a:cs typeface="+mn-cs"/>
            </a:defRPr>
          </a:lvl5pPr>
          <a:lvl6pPr marL="2286000" algn="r" defTabSz="914400" rtl="1" eaLnBrk="1" latinLnBrk="0" hangingPunct="1">
            <a:defRPr sz="1800" kern="1200">
              <a:solidFill>
                <a:schemeClr val="tx1"/>
              </a:solidFill>
              <a:latin typeface="+mn-lt"/>
              <a:ea typeface="+mn-ea"/>
              <a:cs typeface="+mn-cs"/>
            </a:defRPr>
          </a:lvl6pPr>
          <a:lvl7pPr marL="2743200" algn="r" defTabSz="914400" rtl="1" eaLnBrk="1" latinLnBrk="0" hangingPunct="1">
            <a:defRPr sz="1800" kern="1200">
              <a:solidFill>
                <a:schemeClr val="tx1"/>
              </a:solidFill>
              <a:latin typeface="+mn-lt"/>
              <a:ea typeface="+mn-ea"/>
              <a:cs typeface="+mn-cs"/>
            </a:defRPr>
          </a:lvl7pPr>
          <a:lvl8pPr marL="3200400" algn="r" defTabSz="914400" rtl="1" eaLnBrk="1" latinLnBrk="0" hangingPunct="1">
            <a:defRPr sz="1800" kern="1200">
              <a:solidFill>
                <a:schemeClr val="tx1"/>
              </a:solidFill>
              <a:latin typeface="+mn-lt"/>
              <a:ea typeface="+mn-ea"/>
              <a:cs typeface="+mn-cs"/>
            </a:defRPr>
          </a:lvl8pPr>
          <a:lvl9pPr marL="3657600" algn="r" defTabSz="914400" rtl="1" eaLnBrk="1" latinLnBrk="0" hangingPunct="1">
            <a:defRPr sz="1800" kern="1200">
              <a:solidFill>
                <a:schemeClr val="tx1"/>
              </a:solidFill>
              <a:latin typeface="+mn-lt"/>
              <a:ea typeface="+mn-ea"/>
              <a:cs typeface="+mn-cs"/>
            </a:defRPr>
          </a:lvl9pPr>
        </a:lstStyle>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4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הערה</a:t>
          </a: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a:t>
          </a:r>
          <a:r>
            <a:rPr kumimoji="0" lang="he-IL" sz="12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1. </a:t>
          </a: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אם ישנם פערים משמעותיים מהנדרש/מתוכנן, יש לצרף הסבר מפורט.</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2. אם יש שלביות ביצוע/ פיצול היתרים וכד' יש להזין בשורות נפרדות.</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17</xdr:row>
      <xdr:rowOff>0</xdr:rowOff>
    </xdr:from>
    <xdr:to>
      <xdr:col>7</xdr:col>
      <xdr:colOff>1094178</xdr:colOff>
      <xdr:row>23</xdr:row>
      <xdr:rowOff>194723</xdr:rowOff>
    </xdr:to>
    <xdr:sp macro="" textlink="">
      <xdr:nvSpPr>
        <xdr:cNvPr id="2" name="TextBox 7"/>
        <xdr:cNvSpPr txBox="1"/>
      </xdr:nvSpPr>
      <xdr:spPr>
        <a:xfrm>
          <a:off x="23551630497" y="7553325"/>
          <a:ext cx="9514278" cy="1452023"/>
        </a:xfrm>
        <a:prstGeom prst="rect">
          <a:avLst/>
        </a:prstGeom>
        <a:noFill/>
      </xdr:spPr>
      <xdr:txBody>
        <a:bodyPr wrap="square" rtlCol="1">
          <a:spAutoFit/>
        </a:bodyPr>
        <a:lstStyle>
          <a:defPPr>
            <a:defRPr lang="he-IL"/>
          </a:defPPr>
          <a:lvl1pPr marL="0" algn="r" defTabSz="914400" rtl="1" eaLnBrk="1" latinLnBrk="0" hangingPunct="1">
            <a:defRPr sz="1800" kern="1200">
              <a:solidFill>
                <a:schemeClr val="tx1"/>
              </a:solidFill>
              <a:latin typeface="+mn-lt"/>
              <a:ea typeface="+mn-ea"/>
              <a:cs typeface="+mn-cs"/>
            </a:defRPr>
          </a:lvl1pPr>
          <a:lvl2pPr marL="457200" algn="r" defTabSz="914400" rtl="1" eaLnBrk="1" latinLnBrk="0" hangingPunct="1">
            <a:defRPr sz="1800" kern="1200">
              <a:solidFill>
                <a:schemeClr val="tx1"/>
              </a:solidFill>
              <a:latin typeface="+mn-lt"/>
              <a:ea typeface="+mn-ea"/>
              <a:cs typeface="+mn-cs"/>
            </a:defRPr>
          </a:lvl2pPr>
          <a:lvl3pPr marL="914400" algn="r" defTabSz="914400" rtl="1" eaLnBrk="1" latinLnBrk="0" hangingPunct="1">
            <a:defRPr sz="1800" kern="1200">
              <a:solidFill>
                <a:schemeClr val="tx1"/>
              </a:solidFill>
              <a:latin typeface="+mn-lt"/>
              <a:ea typeface="+mn-ea"/>
              <a:cs typeface="+mn-cs"/>
            </a:defRPr>
          </a:lvl3pPr>
          <a:lvl4pPr marL="1371600" algn="r" defTabSz="914400" rtl="1" eaLnBrk="1" latinLnBrk="0" hangingPunct="1">
            <a:defRPr sz="1800" kern="1200">
              <a:solidFill>
                <a:schemeClr val="tx1"/>
              </a:solidFill>
              <a:latin typeface="+mn-lt"/>
              <a:ea typeface="+mn-ea"/>
              <a:cs typeface="+mn-cs"/>
            </a:defRPr>
          </a:lvl4pPr>
          <a:lvl5pPr marL="1828800" algn="r" defTabSz="914400" rtl="1" eaLnBrk="1" latinLnBrk="0" hangingPunct="1">
            <a:defRPr sz="1800" kern="1200">
              <a:solidFill>
                <a:schemeClr val="tx1"/>
              </a:solidFill>
              <a:latin typeface="+mn-lt"/>
              <a:ea typeface="+mn-ea"/>
              <a:cs typeface="+mn-cs"/>
            </a:defRPr>
          </a:lvl5pPr>
          <a:lvl6pPr marL="2286000" algn="r" defTabSz="914400" rtl="1" eaLnBrk="1" latinLnBrk="0" hangingPunct="1">
            <a:defRPr sz="1800" kern="1200">
              <a:solidFill>
                <a:schemeClr val="tx1"/>
              </a:solidFill>
              <a:latin typeface="+mn-lt"/>
              <a:ea typeface="+mn-ea"/>
              <a:cs typeface="+mn-cs"/>
            </a:defRPr>
          </a:lvl6pPr>
          <a:lvl7pPr marL="2743200" algn="r" defTabSz="914400" rtl="1" eaLnBrk="1" latinLnBrk="0" hangingPunct="1">
            <a:defRPr sz="1800" kern="1200">
              <a:solidFill>
                <a:schemeClr val="tx1"/>
              </a:solidFill>
              <a:latin typeface="+mn-lt"/>
              <a:ea typeface="+mn-ea"/>
              <a:cs typeface="+mn-cs"/>
            </a:defRPr>
          </a:lvl7pPr>
          <a:lvl8pPr marL="3200400" algn="r" defTabSz="914400" rtl="1" eaLnBrk="1" latinLnBrk="0" hangingPunct="1">
            <a:defRPr sz="1800" kern="1200">
              <a:solidFill>
                <a:schemeClr val="tx1"/>
              </a:solidFill>
              <a:latin typeface="+mn-lt"/>
              <a:ea typeface="+mn-ea"/>
              <a:cs typeface="+mn-cs"/>
            </a:defRPr>
          </a:lvl8pPr>
          <a:lvl9pPr marL="3657600" algn="r" defTabSz="914400" rtl="1" eaLnBrk="1" latinLnBrk="0" hangingPunct="1">
            <a:defRPr sz="1800" kern="1200">
              <a:solidFill>
                <a:schemeClr val="tx1"/>
              </a:solidFill>
              <a:latin typeface="+mn-lt"/>
              <a:ea typeface="+mn-ea"/>
              <a:cs typeface="+mn-cs"/>
            </a:defRPr>
          </a:lvl9pPr>
        </a:lstStyle>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4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הערה</a:t>
          </a: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a:t>
          </a:r>
          <a:r>
            <a:rPr kumimoji="0" lang="he-IL" sz="12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1. </a:t>
          </a: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אם ישנם פערים משמעותיים מהנדרש/מתוכנן, יש לצרף הסבר מפורט.</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2. אם יש שלביות ביצוע/ פיצול היתרים וכד' יש להזין בשורות נפרדות.</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3.  אישור וועדה לתוכנית עיצוב- מהווה תנאי להקפאת התצורה </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4.  (*) אם דו"ח הייזום מוצג לאחר תחילת התכנון בפועל יש להזין את העמודה הרלוונטית בטבלה (עמודה </a:t>
          </a:r>
          <a:r>
            <a:rPr kumimoji="0" lang="en-US"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D</a:t>
          </a: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5.  (**) אם דו"ח המחצית מוצג לאחר תחילת הביצוע בפועל יש למלא גם את העמודה הרלוונטית בטבלה (עמודה </a:t>
          </a:r>
          <a:r>
            <a:rPr kumimoji="0" lang="en-US"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L</a:t>
          </a: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a:t>
          </a:r>
        </a:p>
      </xdr:txBody>
    </xdr:sp>
    <xdr:clientData/>
  </xdr:twoCellAnchor>
</xdr:wsDr>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1:J36"/>
  <sheetViews>
    <sheetView showGridLines="0" rightToLeft="1" zoomScale="70" zoomScaleNormal="70" workbookViewId="0">
      <selection activeCell="D27" sqref="D27"/>
    </sheetView>
  </sheetViews>
  <sheetFormatPr defaultColWidth="18.875" defaultRowHeight="16.5" x14ac:dyDescent="0.2"/>
  <cols>
    <col min="1" max="1" width="18.875" style="13"/>
    <col min="2" max="2" width="8.75" style="12" customWidth="1"/>
    <col min="3" max="3" width="27.125" style="14" customWidth="1"/>
    <col min="4" max="5" width="17.625" style="14" customWidth="1"/>
    <col min="6" max="6" width="22.25" style="14" customWidth="1"/>
    <col min="7" max="7" width="21.25" style="14" customWidth="1"/>
    <col min="8" max="8" width="15.875" style="14" customWidth="1"/>
    <col min="9" max="9" width="21.125" style="14" customWidth="1"/>
    <col min="10" max="10" width="16.5" style="14" customWidth="1"/>
    <col min="11" max="16384" width="18.875" style="13"/>
  </cols>
  <sheetData>
    <row r="1" spans="2:10" x14ac:dyDescent="0.2">
      <c r="C1" s="13"/>
      <c r="D1" s="13"/>
      <c r="E1" s="13"/>
      <c r="I1" s="14" t="s">
        <v>207</v>
      </c>
      <c r="J1" s="15">
        <v>45748</v>
      </c>
    </row>
    <row r="2" spans="2:10" ht="20.25" x14ac:dyDescent="0.2">
      <c r="B2" s="16"/>
      <c r="C2" s="17"/>
      <c r="D2" s="17"/>
      <c r="E2" s="17"/>
      <c r="F2" s="18"/>
      <c r="G2" s="18"/>
      <c r="H2" s="18"/>
      <c r="I2" s="18"/>
      <c r="J2" s="18"/>
    </row>
    <row r="3" spans="2:10" s="52" customFormat="1" ht="26.25" x14ac:dyDescent="0.2">
      <c r="B3" s="224" t="s">
        <v>283</v>
      </c>
      <c r="C3" s="224"/>
      <c r="D3" s="224"/>
      <c r="E3" s="224"/>
      <c r="F3" s="224"/>
      <c r="G3" s="224"/>
      <c r="H3" s="224"/>
      <c r="I3" s="224"/>
      <c r="J3" s="224"/>
    </row>
    <row r="4" spans="2:10" s="17" customFormat="1" ht="20.25" x14ac:dyDescent="0.2">
      <c r="B4" s="18"/>
      <c r="C4" s="18"/>
      <c r="D4" s="18"/>
      <c r="E4" s="18"/>
      <c r="F4" s="18"/>
      <c r="G4" s="18"/>
      <c r="H4" s="18"/>
      <c r="I4" s="18"/>
      <c r="J4" s="18"/>
    </row>
    <row r="5" spans="2:10" ht="20.25" x14ac:dyDescent="0.2">
      <c r="B5" s="16"/>
      <c r="C5" s="18"/>
      <c r="D5" s="18"/>
      <c r="E5" s="18"/>
      <c r="F5" s="18"/>
      <c r="G5" s="18"/>
      <c r="H5" s="18"/>
      <c r="I5" s="18"/>
      <c r="J5" s="18"/>
    </row>
    <row r="6" spans="2:10" s="53" customFormat="1" ht="20.45" customHeight="1" x14ac:dyDescent="0.2">
      <c r="B6" s="225" t="s">
        <v>68</v>
      </c>
      <c r="C6" s="225" t="s">
        <v>208</v>
      </c>
      <c r="D6" s="225" t="s">
        <v>209</v>
      </c>
      <c r="E6" s="225" t="s">
        <v>210</v>
      </c>
      <c r="F6" s="227" t="s">
        <v>211</v>
      </c>
      <c r="G6" s="228"/>
      <c r="H6" s="228"/>
      <c r="I6" s="228"/>
      <c r="J6" s="225" t="s">
        <v>6</v>
      </c>
    </row>
    <row r="7" spans="2:10" s="53" customFormat="1" ht="93" x14ac:dyDescent="0.2">
      <c r="B7" s="226"/>
      <c r="C7" s="226"/>
      <c r="D7" s="226"/>
      <c r="E7" s="226"/>
      <c r="F7" s="77" t="s">
        <v>212</v>
      </c>
      <c r="G7" s="77" t="s">
        <v>213</v>
      </c>
      <c r="H7" s="77" t="s">
        <v>214</v>
      </c>
      <c r="I7" s="77" t="s">
        <v>215</v>
      </c>
      <c r="J7" s="226"/>
    </row>
    <row r="8" spans="2:10" s="53" customFormat="1" ht="20.25" x14ac:dyDescent="0.2">
      <c r="B8" s="78" t="s">
        <v>216</v>
      </c>
      <c r="C8" s="78" t="s">
        <v>217</v>
      </c>
      <c r="D8" s="78" t="s">
        <v>218</v>
      </c>
      <c r="E8" s="78" t="s">
        <v>219</v>
      </c>
      <c r="F8" s="79" t="s">
        <v>220</v>
      </c>
      <c r="G8" s="79" t="s">
        <v>221</v>
      </c>
      <c r="H8" s="79" t="s">
        <v>222</v>
      </c>
      <c r="I8" s="79" t="s">
        <v>223</v>
      </c>
      <c r="J8" s="78" t="s">
        <v>224</v>
      </c>
    </row>
    <row r="9" spans="2:10" ht="18.75" x14ac:dyDescent="0.2">
      <c r="B9" s="54">
        <v>1</v>
      </c>
      <c r="C9" s="231" t="s">
        <v>225</v>
      </c>
      <c r="D9" s="80" t="s">
        <v>226</v>
      </c>
      <c r="E9" s="55">
        <v>8</v>
      </c>
      <c r="F9" s="56"/>
      <c r="G9" s="57"/>
      <c r="H9" s="57"/>
      <c r="I9" s="58"/>
      <c r="J9" s="58"/>
    </row>
    <row r="10" spans="2:10" ht="18.75" x14ac:dyDescent="0.2">
      <c r="B10" s="59">
        <v>2</v>
      </c>
      <c r="C10" s="232"/>
      <c r="D10" s="80" t="s">
        <v>227</v>
      </c>
      <c r="E10" s="55">
        <v>6</v>
      </c>
      <c r="F10" s="57"/>
      <c r="G10" s="57"/>
      <c r="H10" s="57"/>
      <c r="I10" s="57"/>
      <c r="J10" s="58"/>
    </row>
    <row r="11" spans="2:10" ht="18.75" x14ac:dyDescent="0.2">
      <c r="B11" s="54">
        <v>3</v>
      </c>
      <c r="C11" s="232"/>
      <c r="D11" s="80" t="s">
        <v>228</v>
      </c>
      <c r="E11" s="55">
        <v>3</v>
      </c>
      <c r="F11" s="57"/>
      <c r="G11" s="57"/>
      <c r="H11" s="57"/>
      <c r="I11" s="57"/>
      <c r="J11" s="58"/>
    </row>
    <row r="12" spans="2:10" s="62" customFormat="1" ht="18.75" x14ac:dyDescent="0.2">
      <c r="B12" s="59">
        <v>4</v>
      </c>
      <c r="C12" s="232"/>
      <c r="D12" s="80" t="s">
        <v>229</v>
      </c>
      <c r="E12" s="55">
        <v>1</v>
      </c>
      <c r="F12" s="60"/>
      <c r="G12" s="60"/>
      <c r="H12" s="60"/>
      <c r="I12" s="60"/>
      <c r="J12" s="61"/>
    </row>
    <row r="13" spans="2:10" ht="18.75" x14ac:dyDescent="0.2">
      <c r="B13" s="54">
        <v>5</v>
      </c>
      <c r="C13" s="232"/>
      <c r="D13" s="80" t="s">
        <v>230</v>
      </c>
      <c r="E13" s="55">
        <v>1</v>
      </c>
      <c r="F13" s="57"/>
      <c r="G13" s="56"/>
      <c r="H13" s="57"/>
      <c r="I13" s="57"/>
      <c r="J13" s="58"/>
    </row>
    <row r="14" spans="2:10" ht="18.75" x14ac:dyDescent="0.2">
      <c r="B14" s="54">
        <v>6</v>
      </c>
      <c r="C14" s="232"/>
      <c r="D14" s="80" t="s">
        <v>231</v>
      </c>
      <c r="E14" s="55">
        <v>1</v>
      </c>
      <c r="F14" s="57"/>
      <c r="G14" s="56"/>
      <c r="H14" s="63"/>
      <c r="I14" s="57"/>
      <c r="J14" s="58"/>
    </row>
    <row r="15" spans="2:10" ht="18.75" x14ac:dyDescent="0.2">
      <c r="B15" s="54">
        <v>7</v>
      </c>
      <c r="C15" s="232"/>
      <c r="D15" s="55"/>
      <c r="E15" s="55"/>
      <c r="F15" s="57"/>
      <c r="G15" s="56"/>
      <c r="H15" s="63"/>
      <c r="I15" s="57"/>
      <c r="J15" s="58"/>
    </row>
    <row r="16" spans="2:10" s="14" customFormat="1" ht="35.1" customHeight="1" x14ac:dyDescent="0.2">
      <c r="B16" s="54">
        <v>8</v>
      </c>
      <c r="C16" s="233"/>
      <c r="D16" s="234" t="s">
        <v>232</v>
      </c>
      <c r="E16" s="235"/>
      <c r="F16" s="64"/>
      <c r="G16" s="64"/>
      <c r="H16" s="65"/>
      <c r="I16" s="64"/>
      <c r="J16" s="66" t="s">
        <v>233</v>
      </c>
    </row>
    <row r="17" spans="2:10" ht="18.75" x14ac:dyDescent="0.2">
      <c r="B17" s="59">
        <v>9</v>
      </c>
      <c r="C17" s="232" t="s">
        <v>234</v>
      </c>
      <c r="D17" s="80" t="s">
        <v>234</v>
      </c>
      <c r="E17" s="55">
        <v>1</v>
      </c>
      <c r="F17" s="57"/>
      <c r="G17" s="67"/>
      <c r="H17" s="57"/>
      <c r="I17" s="68"/>
      <c r="J17" s="68"/>
    </row>
    <row r="18" spans="2:10" ht="18.75" x14ac:dyDescent="0.2">
      <c r="B18" s="54">
        <v>10</v>
      </c>
      <c r="C18" s="232"/>
      <c r="D18" s="80" t="s">
        <v>235</v>
      </c>
      <c r="E18" s="55">
        <v>1</v>
      </c>
      <c r="F18" s="57"/>
      <c r="G18" s="56"/>
      <c r="H18" s="57"/>
      <c r="I18" s="57"/>
      <c r="J18" s="58"/>
    </row>
    <row r="19" spans="2:10" ht="18.75" x14ac:dyDescent="0.2">
      <c r="B19" s="59">
        <v>11</v>
      </c>
      <c r="C19" s="232"/>
      <c r="D19" s="80" t="s">
        <v>236</v>
      </c>
      <c r="E19" s="55">
        <v>1</v>
      </c>
      <c r="F19" s="57" t="s">
        <v>403</v>
      </c>
      <c r="G19" s="67"/>
      <c r="H19" s="57"/>
      <c r="I19" s="68"/>
      <c r="J19" s="68"/>
    </row>
    <row r="20" spans="2:10" ht="18.75" x14ac:dyDescent="0.2">
      <c r="B20" s="54">
        <v>12</v>
      </c>
      <c r="C20" s="232"/>
      <c r="D20" s="81" t="s">
        <v>237</v>
      </c>
      <c r="E20" s="69">
        <v>2</v>
      </c>
      <c r="F20" s="57"/>
      <c r="G20" s="56"/>
      <c r="H20" s="57"/>
      <c r="I20" s="57"/>
      <c r="J20" s="58"/>
    </row>
    <row r="21" spans="2:10" ht="18.75" x14ac:dyDescent="0.2">
      <c r="B21" s="54">
        <v>13</v>
      </c>
      <c r="C21" s="232"/>
      <c r="D21" s="69"/>
      <c r="E21" s="69"/>
      <c r="F21" s="57"/>
      <c r="G21" s="56"/>
      <c r="H21" s="63"/>
      <c r="I21" s="57"/>
      <c r="J21" s="58"/>
    </row>
    <row r="22" spans="2:10" s="14" customFormat="1" ht="35.1" customHeight="1" x14ac:dyDescent="0.2">
      <c r="B22" s="54">
        <v>14</v>
      </c>
      <c r="C22" s="233"/>
      <c r="D22" s="234" t="s">
        <v>238</v>
      </c>
      <c r="E22" s="235"/>
      <c r="F22" s="64"/>
      <c r="G22" s="64"/>
      <c r="H22" s="65"/>
      <c r="I22" s="64"/>
      <c r="J22" s="66" t="s">
        <v>233</v>
      </c>
    </row>
    <row r="23" spans="2:10" ht="18.75" x14ac:dyDescent="0.2">
      <c r="B23" s="59">
        <v>15</v>
      </c>
      <c r="C23" s="236" t="s">
        <v>239</v>
      </c>
      <c r="D23" s="238" t="s">
        <v>240</v>
      </c>
      <c r="E23" s="239"/>
      <c r="F23" s="57"/>
      <c r="G23" s="56"/>
      <c r="H23" s="57"/>
      <c r="I23" s="57"/>
      <c r="J23" s="58"/>
    </row>
    <row r="24" spans="2:10" ht="18.75" x14ac:dyDescent="0.2">
      <c r="B24" s="59">
        <v>16</v>
      </c>
      <c r="C24" s="237"/>
      <c r="D24" s="238" t="s">
        <v>241</v>
      </c>
      <c r="E24" s="239"/>
      <c r="F24" s="57"/>
      <c r="G24" s="56"/>
      <c r="H24" s="57"/>
      <c r="I24" s="57"/>
      <c r="J24" s="58"/>
    </row>
    <row r="25" spans="2:10" s="14" customFormat="1" ht="35.1" customHeight="1" x14ac:dyDescent="0.2">
      <c r="B25" s="70">
        <v>17</v>
      </c>
      <c r="C25" s="229" t="s">
        <v>242</v>
      </c>
      <c r="D25" s="230"/>
      <c r="E25" s="230"/>
      <c r="F25" s="230"/>
      <c r="G25" s="230"/>
      <c r="H25" s="64"/>
      <c r="I25" s="64"/>
      <c r="J25" s="66"/>
    </row>
    <row r="26" spans="2:10" s="14" customFormat="1" ht="35.1" customHeight="1" x14ac:dyDescent="0.2">
      <c r="B26" s="71">
        <v>18</v>
      </c>
      <c r="C26" s="82" t="s">
        <v>243</v>
      </c>
      <c r="D26" s="72"/>
      <c r="E26" s="72"/>
      <c r="F26" s="72"/>
      <c r="G26" s="72"/>
      <c r="H26" s="73"/>
      <c r="I26" s="74"/>
      <c r="J26" s="75"/>
    </row>
    <row r="27" spans="2:10" s="14" customFormat="1" ht="35.1" customHeight="1" x14ac:dyDescent="0.2">
      <c r="B27" s="71">
        <v>19</v>
      </c>
      <c r="C27" s="82" t="s">
        <v>244</v>
      </c>
      <c r="D27" s="72"/>
      <c r="E27" s="72"/>
      <c r="F27" s="72"/>
      <c r="G27" s="72"/>
      <c r="H27" s="73"/>
      <c r="I27" s="74"/>
      <c r="J27" s="75"/>
    </row>
    <row r="35" spans="2:6" s="14" customFormat="1" x14ac:dyDescent="0.2">
      <c r="B35" s="12"/>
      <c r="F35" s="76"/>
    </row>
    <row r="36" spans="2:6" s="14" customFormat="1" x14ac:dyDescent="0.2">
      <c r="B36" s="12"/>
      <c r="F36" s="76"/>
    </row>
  </sheetData>
  <autoFilter ref="B8:J27"/>
  <mergeCells count="15">
    <mergeCell ref="C25:G25"/>
    <mergeCell ref="C9:C16"/>
    <mergeCell ref="D16:E16"/>
    <mergeCell ref="C17:C22"/>
    <mergeCell ref="D22:E22"/>
    <mergeCell ref="C23:C24"/>
    <mergeCell ref="D23:E23"/>
    <mergeCell ref="D24:E24"/>
    <mergeCell ref="B3:J3"/>
    <mergeCell ref="B6:B7"/>
    <mergeCell ref="C6:C7"/>
    <mergeCell ref="D6:D7"/>
    <mergeCell ref="E6:E7"/>
    <mergeCell ref="F6:I6"/>
    <mergeCell ref="J6:J7"/>
  </mergeCells>
  <printOptions horizontalCentered="1"/>
  <pageMargins left="0.23622047244094491" right="0.23622047244094491" top="0.74803149606299213" bottom="0.74803149606299213" header="0.31496062992125984" footer="0.31496062992125984"/>
  <pageSetup paperSize="9" scale="7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O14"/>
  <sheetViews>
    <sheetView showGridLines="0" rightToLeft="1" zoomScale="80" zoomScaleNormal="80" workbookViewId="0">
      <selection activeCell="O1" sqref="O1"/>
    </sheetView>
  </sheetViews>
  <sheetFormatPr defaultColWidth="18.875" defaultRowHeight="16.5" x14ac:dyDescent="0.2"/>
  <cols>
    <col min="1" max="1" width="14.875" style="12" customWidth="1"/>
    <col min="2" max="11" width="15.625" style="14" customWidth="1"/>
    <col min="12" max="12" width="16.625" style="14" customWidth="1"/>
    <col min="13" max="15" width="15.625" style="14" customWidth="1"/>
    <col min="16" max="16384" width="18.875" style="13"/>
  </cols>
  <sheetData>
    <row r="1" spans="1:15" x14ac:dyDescent="0.2">
      <c r="B1" s="13"/>
      <c r="C1" s="13"/>
      <c r="D1" s="13"/>
      <c r="E1" s="13"/>
      <c r="F1" s="13"/>
      <c r="G1" s="13"/>
      <c r="H1" s="13"/>
      <c r="I1" s="13"/>
      <c r="J1" s="13"/>
      <c r="N1" s="14" t="s">
        <v>207</v>
      </c>
      <c r="O1" s="15">
        <v>45748</v>
      </c>
    </row>
    <row r="2" spans="1:15" ht="20.25" x14ac:dyDescent="0.2">
      <c r="A2" s="16"/>
      <c r="B2" s="17"/>
      <c r="C2" s="17"/>
      <c r="D2" s="17"/>
      <c r="E2" s="17"/>
      <c r="F2" s="17"/>
      <c r="G2" s="17"/>
      <c r="H2" s="17"/>
      <c r="I2" s="17"/>
      <c r="J2" s="17"/>
      <c r="K2" s="18"/>
      <c r="L2" s="18"/>
      <c r="M2" s="18"/>
      <c r="N2" s="18"/>
      <c r="O2" s="18"/>
    </row>
    <row r="3" spans="1:15" s="52" customFormat="1" ht="26.25" x14ac:dyDescent="0.2">
      <c r="A3" s="224" t="s">
        <v>284</v>
      </c>
      <c r="B3" s="224"/>
      <c r="C3" s="224"/>
      <c r="D3" s="224"/>
      <c r="E3" s="224"/>
      <c r="F3" s="224"/>
      <c r="G3" s="224"/>
      <c r="H3" s="224"/>
      <c r="I3" s="224"/>
      <c r="J3" s="224"/>
      <c r="K3" s="224"/>
      <c r="L3" s="224"/>
      <c r="M3" s="224"/>
      <c r="N3" s="224"/>
      <c r="O3" s="224"/>
    </row>
    <row r="4" spans="1:15" s="17" customFormat="1" ht="20.25" x14ac:dyDescent="0.2">
      <c r="A4" s="18"/>
      <c r="B4" s="18"/>
      <c r="C4" s="18"/>
      <c r="D4" s="18"/>
      <c r="E4" s="18"/>
      <c r="F4" s="18"/>
      <c r="G4" s="18"/>
      <c r="H4" s="18"/>
      <c r="I4" s="18"/>
      <c r="J4" s="18"/>
      <c r="K4" s="18"/>
      <c r="L4" s="18"/>
      <c r="M4" s="18"/>
      <c r="N4" s="18"/>
      <c r="O4" s="18"/>
    </row>
    <row r="5" spans="1:15" ht="20.25" x14ac:dyDescent="0.2">
      <c r="A5" s="16"/>
      <c r="B5" s="18"/>
      <c r="C5" s="18"/>
      <c r="D5" s="18"/>
      <c r="E5" s="18"/>
      <c r="F5" s="18"/>
      <c r="G5" s="18"/>
      <c r="H5" s="18"/>
      <c r="I5" s="18"/>
      <c r="J5" s="18"/>
      <c r="K5" s="18"/>
      <c r="L5" s="18"/>
      <c r="M5" s="18"/>
      <c r="N5" s="18"/>
      <c r="O5" s="18"/>
    </row>
    <row r="6" spans="1:15" s="53" customFormat="1" ht="39.950000000000003" customHeight="1" x14ac:dyDescent="0.2">
      <c r="A6" s="240" t="s">
        <v>68</v>
      </c>
      <c r="B6" s="242" t="s">
        <v>251</v>
      </c>
      <c r="C6" s="244" t="s">
        <v>252</v>
      </c>
      <c r="D6" s="245"/>
      <c r="E6" s="245"/>
      <c r="F6" s="245"/>
      <c r="G6" s="245"/>
      <c r="H6" s="245"/>
      <c r="I6" s="245"/>
      <c r="J6" s="245"/>
      <c r="K6" s="246" t="s">
        <v>253</v>
      </c>
      <c r="L6" s="247"/>
      <c r="M6" s="247"/>
      <c r="N6" s="247"/>
      <c r="O6" s="240" t="s">
        <v>6</v>
      </c>
    </row>
    <row r="7" spans="1:15" s="53" customFormat="1" ht="66" customHeight="1" x14ac:dyDescent="0.2">
      <c r="A7" s="241"/>
      <c r="B7" s="243"/>
      <c r="C7" s="92" t="s">
        <v>254</v>
      </c>
      <c r="D7" s="92" t="s">
        <v>255</v>
      </c>
      <c r="E7" s="92" t="s">
        <v>256</v>
      </c>
      <c r="F7" s="92" t="s">
        <v>257</v>
      </c>
      <c r="G7" s="92" t="s">
        <v>258</v>
      </c>
      <c r="H7" s="92" t="s">
        <v>259</v>
      </c>
      <c r="I7" s="92" t="s">
        <v>260</v>
      </c>
      <c r="J7" s="92" t="s">
        <v>261</v>
      </c>
      <c r="K7" s="79" t="s">
        <v>262</v>
      </c>
      <c r="L7" s="79" t="s">
        <v>263</v>
      </c>
      <c r="M7" s="79" t="s">
        <v>264</v>
      </c>
      <c r="N7" s="79" t="s">
        <v>265</v>
      </c>
      <c r="O7" s="241"/>
    </row>
    <row r="8" spans="1:15" s="53" customFormat="1" ht="39.950000000000003" customHeight="1" x14ac:dyDescent="0.2">
      <c r="A8" s="78" t="s">
        <v>216</v>
      </c>
      <c r="B8" s="93" t="s">
        <v>217</v>
      </c>
      <c r="C8" s="92" t="s">
        <v>218</v>
      </c>
      <c r="D8" s="92" t="s">
        <v>219</v>
      </c>
      <c r="E8" s="92" t="s">
        <v>220</v>
      </c>
      <c r="F8" s="92" t="s">
        <v>221</v>
      </c>
      <c r="G8" s="92" t="s">
        <v>222</v>
      </c>
      <c r="H8" s="92" t="s">
        <v>223</v>
      </c>
      <c r="I8" s="92" t="s">
        <v>224</v>
      </c>
      <c r="J8" s="92" t="s">
        <v>245</v>
      </c>
      <c r="K8" s="79" t="s">
        <v>246</v>
      </c>
      <c r="L8" s="79" t="s">
        <v>247</v>
      </c>
      <c r="M8" s="79" t="s">
        <v>248</v>
      </c>
      <c r="N8" s="79" t="s">
        <v>249</v>
      </c>
      <c r="O8" s="78" t="s">
        <v>250</v>
      </c>
    </row>
    <row r="9" spans="1:15" s="53" customFormat="1" ht="39.75" customHeight="1" x14ac:dyDescent="0.2">
      <c r="A9" s="240" t="s">
        <v>266</v>
      </c>
      <c r="B9" s="93" t="s">
        <v>267</v>
      </c>
      <c r="C9" s="92" t="s">
        <v>267</v>
      </c>
      <c r="D9" s="92" t="s">
        <v>268</v>
      </c>
      <c r="E9" s="92" t="s">
        <v>268</v>
      </c>
      <c r="F9" s="92" t="s">
        <v>269</v>
      </c>
      <c r="G9" s="92" t="s">
        <v>269</v>
      </c>
      <c r="H9" s="92" t="s">
        <v>270</v>
      </c>
      <c r="I9" s="92" t="s">
        <v>271</v>
      </c>
      <c r="J9" s="92" t="s">
        <v>271</v>
      </c>
      <c r="K9" s="79" t="s">
        <v>267</v>
      </c>
      <c r="L9" s="79" t="s">
        <v>272</v>
      </c>
      <c r="M9" s="79" t="s">
        <v>267</v>
      </c>
      <c r="N9" s="79" t="s">
        <v>272</v>
      </c>
      <c r="O9" s="78"/>
    </row>
    <row r="10" spans="1:15" s="53" customFormat="1" ht="68.25" customHeight="1" x14ac:dyDescent="0.2">
      <c r="A10" s="241"/>
      <c r="B10" s="93" t="s">
        <v>273</v>
      </c>
      <c r="C10" s="92" t="s">
        <v>274</v>
      </c>
      <c r="D10" s="92" t="s">
        <v>276</v>
      </c>
      <c r="E10" s="92" t="s">
        <v>276</v>
      </c>
      <c r="F10" s="92" t="s">
        <v>277</v>
      </c>
      <c r="G10" s="92" t="s">
        <v>277</v>
      </c>
      <c r="H10" s="92" t="s">
        <v>278</v>
      </c>
      <c r="I10" s="92" t="s">
        <v>279</v>
      </c>
      <c r="J10" s="92" t="s">
        <v>279</v>
      </c>
      <c r="K10" s="79" t="s">
        <v>278</v>
      </c>
      <c r="L10" s="79" t="s">
        <v>282</v>
      </c>
      <c r="M10" s="79" t="s">
        <v>278</v>
      </c>
      <c r="N10" s="79" t="s">
        <v>281</v>
      </c>
      <c r="O10" s="78"/>
    </row>
    <row r="11" spans="1:15" ht="39.950000000000003" customHeight="1" x14ac:dyDescent="0.2">
      <c r="A11" s="83">
        <v>1</v>
      </c>
      <c r="B11" s="84"/>
      <c r="C11" s="85"/>
      <c r="D11" s="86"/>
      <c r="E11" s="86"/>
      <c r="F11" s="87"/>
      <c r="G11" s="87"/>
      <c r="H11" s="87"/>
      <c r="I11" s="87"/>
      <c r="J11" s="88"/>
      <c r="K11" s="85"/>
      <c r="L11" s="87"/>
      <c r="M11" s="87"/>
      <c r="N11" s="88"/>
      <c r="O11" s="88"/>
    </row>
    <row r="12" spans="1:15" ht="39.950000000000003" customHeight="1" x14ac:dyDescent="0.2">
      <c r="A12" s="89">
        <v>2</v>
      </c>
      <c r="B12" s="84"/>
      <c r="C12" s="87"/>
      <c r="D12" s="86"/>
      <c r="E12" s="86"/>
      <c r="F12" s="87"/>
      <c r="G12" s="87"/>
      <c r="H12" s="87"/>
      <c r="I12" s="87"/>
      <c r="J12" s="87"/>
      <c r="K12" s="87"/>
      <c r="L12" s="87"/>
      <c r="M12" s="87"/>
      <c r="N12" s="87"/>
      <c r="O12" s="88"/>
    </row>
    <row r="13" spans="1:15" ht="39.950000000000003" customHeight="1" x14ac:dyDescent="0.2">
      <c r="A13" s="83">
        <v>3</v>
      </c>
      <c r="B13" s="84"/>
      <c r="C13" s="87"/>
      <c r="D13" s="86"/>
      <c r="E13" s="86"/>
      <c r="F13" s="87"/>
      <c r="G13" s="87"/>
      <c r="H13" s="87"/>
      <c r="I13" s="87"/>
      <c r="J13" s="87"/>
      <c r="K13" s="87"/>
      <c r="L13" s="87"/>
      <c r="M13" s="87"/>
      <c r="N13" s="87"/>
      <c r="O13" s="88"/>
    </row>
    <row r="14" spans="1:15" s="62" customFormat="1" ht="39.950000000000003" customHeight="1" x14ac:dyDescent="0.2">
      <c r="A14" s="89">
        <v>4</v>
      </c>
      <c r="B14" s="84"/>
      <c r="C14" s="90"/>
      <c r="D14" s="86"/>
      <c r="E14" s="86"/>
      <c r="F14" s="87"/>
      <c r="G14" s="87"/>
      <c r="H14" s="90"/>
      <c r="I14" s="90"/>
      <c r="J14" s="90"/>
      <c r="K14" s="90"/>
      <c r="L14" s="90"/>
      <c r="M14" s="90"/>
      <c r="N14" s="90"/>
      <c r="O14" s="91"/>
    </row>
  </sheetData>
  <autoFilter ref="A8:O14"/>
  <mergeCells count="7">
    <mergeCell ref="A9:A10"/>
    <mergeCell ref="A3:O3"/>
    <mergeCell ref="A6:A7"/>
    <mergeCell ref="B6:B7"/>
    <mergeCell ref="C6:J6"/>
    <mergeCell ref="K6:N6"/>
    <mergeCell ref="O6:O7"/>
  </mergeCells>
  <printOptions horizontalCentered="1"/>
  <pageMargins left="0.23622047244094491" right="0.23622047244094491" top="0.74803149606299213" bottom="0.74803149606299213" header="0.31496062992125984" footer="0.31496062992125984"/>
  <pageSetup paperSize="9" scale="58"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O15"/>
  <sheetViews>
    <sheetView showGridLines="0" rightToLeft="1" zoomScale="80" zoomScaleNormal="80" workbookViewId="0">
      <selection activeCell="O1" sqref="O1"/>
    </sheetView>
  </sheetViews>
  <sheetFormatPr defaultColWidth="18.875" defaultRowHeight="16.5" x14ac:dyDescent="0.2"/>
  <cols>
    <col min="1" max="1" width="14.875" style="12" customWidth="1"/>
    <col min="2" max="3" width="15.625" style="14" customWidth="1"/>
    <col min="4" max="4" width="17.5" style="14" customWidth="1"/>
    <col min="5" max="11" width="15.625" style="14" customWidth="1"/>
    <col min="12" max="12" width="16.625" style="14" customWidth="1"/>
    <col min="13" max="15" width="15.625" style="14" customWidth="1"/>
    <col min="16" max="16384" width="18.875" style="13"/>
  </cols>
  <sheetData>
    <row r="1" spans="1:15" x14ac:dyDescent="0.2">
      <c r="B1" s="13"/>
      <c r="C1" s="13"/>
      <c r="D1" s="13"/>
      <c r="E1" s="13"/>
      <c r="F1" s="13"/>
      <c r="G1" s="13"/>
      <c r="H1" s="13"/>
      <c r="I1" s="13"/>
      <c r="J1" s="13"/>
      <c r="N1" s="14" t="s">
        <v>207</v>
      </c>
      <c r="O1" s="15">
        <v>45748</v>
      </c>
    </row>
    <row r="2" spans="1:15" ht="20.25" x14ac:dyDescent="0.2">
      <c r="A2" s="16"/>
      <c r="B2" s="17"/>
      <c r="C2" s="17"/>
      <c r="D2" s="17"/>
      <c r="E2" s="17"/>
      <c r="F2" s="17"/>
      <c r="G2" s="17"/>
      <c r="H2" s="17"/>
      <c r="I2" s="17"/>
      <c r="J2" s="17"/>
      <c r="K2" s="18"/>
      <c r="L2" s="18"/>
      <c r="M2" s="18"/>
      <c r="N2" s="18"/>
      <c r="O2" s="18"/>
    </row>
    <row r="3" spans="1:15" s="52" customFormat="1" ht="45.75" customHeight="1" x14ac:dyDescent="0.2">
      <c r="A3" s="224" t="s">
        <v>395</v>
      </c>
      <c r="B3" s="224"/>
      <c r="C3" s="224"/>
      <c r="D3" s="224"/>
      <c r="E3" s="224"/>
      <c r="F3" s="224"/>
      <c r="G3" s="224"/>
      <c r="H3" s="224"/>
      <c r="I3" s="224"/>
      <c r="J3" s="224"/>
      <c r="K3" s="224"/>
      <c r="L3" s="224"/>
      <c r="M3" s="224"/>
      <c r="N3" s="224"/>
      <c r="O3" s="224"/>
    </row>
    <row r="4" spans="1:15" s="52" customFormat="1" ht="26.25" x14ac:dyDescent="0.2">
      <c r="A4" s="224" t="s">
        <v>396</v>
      </c>
      <c r="B4" s="224"/>
      <c r="C4" s="224"/>
      <c r="D4" s="224"/>
      <c r="E4" s="224"/>
      <c r="F4" s="224"/>
      <c r="G4" s="224"/>
      <c r="H4" s="224"/>
      <c r="I4" s="224"/>
      <c r="J4" s="224"/>
      <c r="K4" s="224"/>
      <c r="L4" s="224"/>
      <c r="M4" s="224"/>
      <c r="N4" s="224"/>
      <c r="O4" s="224"/>
    </row>
    <row r="5" spans="1:15" s="17" customFormat="1" ht="20.25" x14ac:dyDescent="0.2">
      <c r="A5" s="18"/>
      <c r="B5" s="18"/>
      <c r="C5" s="18"/>
      <c r="D5" s="18"/>
      <c r="E5" s="18"/>
      <c r="F5" s="18"/>
      <c r="G5" s="18"/>
      <c r="H5" s="18"/>
      <c r="I5" s="18"/>
      <c r="J5" s="18"/>
      <c r="K5" s="18"/>
      <c r="L5" s="18"/>
      <c r="M5" s="18"/>
      <c r="N5" s="18"/>
      <c r="O5" s="18"/>
    </row>
    <row r="6" spans="1:15" ht="20.25" x14ac:dyDescent="0.2">
      <c r="A6" s="16"/>
      <c r="B6" s="18"/>
      <c r="C6" s="18"/>
      <c r="D6" s="18"/>
      <c r="E6" s="18"/>
      <c r="F6" s="18"/>
      <c r="G6" s="18"/>
      <c r="H6" s="18"/>
      <c r="I6" s="18"/>
      <c r="J6" s="18"/>
      <c r="K6" s="18"/>
      <c r="L6" s="18"/>
      <c r="M6" s="18"/>
      <c r="N6" s="18"/>
      <c r="O6" s="18"/>
    </row>
    <row r="7" spans="1:15" s="53" customFormat="1" ht="39.950000000000003" customHeight="1" x14ac:dyDescent="0.2">
      <c r="A7" s="240" t="s">
        <v>68</v>
      </c>
      <c r="B7" s="242" t="s">
        <v>251</v>
      </c>
      <c r="C7" s="244" t="s">
        <v>252</v>
      </c>
      <c r="D7" s="245"/>
      <c r="E7" s="245"/>
      <c r="F7" s="245"/>
      <c r="G7" s="245"/>
      <c r="H7" s="245"/>
      <c r="I7" s="245"/>
      <c r="J7" s="245"/>
      <c r="K7" s="246" t="s">
        <v>253</v>
      </c>
      <c r="L7" s="247"/>
      <c r="M7" s="247"/>
      <c r="N7" s="247"/>
      <c r="O7" s="240" t="s">
        <v>6</v>
      </c>
    </row>
    <row r="8" spans="1:15" s="53" customFormat="1" ht="66" customHeight="1" x14ac:dyDescent="0.2">
      <c r="A8" s="241"/>
      <c r="B8" s="243"/>
      <c r="C8" s="92" t="s">
        <v>254</v>
      </c>
      <c r="D8" s="92" t="s">
        <v>255</v>
      </c>
      <c r="E8" s="92" t="s">
        <v>256</v>
      </c>
      <c r="F8" s="92" t="s">
        <v>257</v>
      </c>
      <c r="G8" s="92" t="s">
        <v>258</v>
      </c>
      <c r="H8" s="92" t="s">
        <v>259</v>
      </c>
      <c r="I8" s="92" t="s">
        <v>260</v>
      </c>
      <c r="J8" s="92" t="s">
        <v>261</v>
      </c>
      <c r="K8" s="79" t="s">
        <v>262</v>
      </c>
      <c r="L8" s="79" t="s">
        <v>263</v>
      </c>
      <c r="M8" s="79" t="s">
        <v>264</v>
      </c>
      <c r="N8" s="79" t="s">
        <v>265</v>
      </c>
      <c r="O8" s="241"/>
    </row>
    <row r="9" spans="1:15" s="53" customFormat="1" ht="39.950000000000003" customHeight="1" x14ac:dyDescent="0.2">
      <c r="A9" s="78" t="s">
        <v>216</v>
      </c>
      <c r="B9" s="93" t="s">
        <v>217</v>
      </c>
      <c r="C9" s="92" t="s">
        <v>218</v>
      </c>
      <c r="D9" s="92" t="s">
        <v>219</v>
      </c>
      <c r="E9" s="92" t="s">
        <v>220</v>
      </c>
      <c r="F9" s="92" t="s">
        <v>221</v>
      </c>
      <c r="G9" s="92" t="s">
        <v>222</v>
      </c>
      <c r="H9" s="92" t="s">
        <v>223</v>
      </c>
      <c r="I9" s="92" t="s">
        <v>224</v>
      </c>
      <c r="J9" s="92" t="s">
        <v>245</v>
      </c>
      <c r="K9" s="79" t="s">
        <v>246</v>
      </c>
      <c r="L9" s="79" t="s">
        <v>247</v>
      </c>
      <c r="M9" s="79" t="s">
        <v>248</v>
      </c>
      <c r="N9" s="79" t="s">
        <v>249</v>
      </c>
      <c r="O9" s="78" t="s">
        <v>250</v>
      </c>
    </row>
    <row r="10" spans="1:15" s="53" customFormat="1" ht="39.75" customHeight="1" x14ac:dyDescent="0.2">
      <c r="A10" s="240" t="s">
        <v>266</v>
      </c>
      <c r="B10" s="93" t="s">
        <v>267</v>
      </c>
      <c r="C10" s="92" t="s">
        <v>267</v>
      </c>
      <c r="D10" s="92" t="s">
        <v>268</v>
      </c>
      <c r="E10" s="92" t="s">
        <v>268</v>
      </c>
      <c r="F10" s="92" t="s">
        <v>269</v>
      </c>
      <c r="G10" s="92" t="s">
        <v>269</v>
      </c>
      <c r="H10" s="92" t="s">
        <v>270</v>
      </c>
      <c r="I10" s="92" t="s">
        <v>271</v>
      </c>
      <c r="J10" s="92" t="s">
        <v>271</v>
      </c>
      <c r="K10" s="79" t="s">
        <v>267</v>
      </c>
      <c r="L10" s="79" t="s">
        <v>272</v>
      </c>
      <c r="M10" s="79" t="s">
        <v>267</v>
      </c>
      <c r="N10" s="79" t="s">
        <v>272</v>
      </c>
      <c r="O10" s="78"/>
    </row>
    <row r="11" spans="1:15" s="53" customFormat="1" ht="68.25" customHeight="1" x14ac:dyDescent="0.2">
      <c r="A11" s="241"/>
      <c r="B11" s="93" t="s">
        <v>273</v>
      </c>
      <c r="C11" s="92" t="s">
        <v>274</v>
      </c>
      <c r="D11" s="92" t="s">
        <v>275</v>
      </c>
      <c r="E11" s="92" t="s">
        <v>276</v>
      </c>
      <c r="F11" s="92" t="s">
        <v>277</v>
      </c>
      <c r="G11" s="92" t="s">
        <v>277</v>
      </c>
      <c r="H11" s="92" t="s">
        <v>278</v>
      </c>
      <c r="I11" s="92" t="s">
        <v>279</v>
      </c>
      <c r="J11" s="92" t="s">
        <v>279</v>
      </c>
      <c r="K11" s="79" t="s">
        <v>278</v>
      </c>
      <c r="L11" s="79" t="s">
        <v>280</v>
      </c>
      <c r="M11" s="79" t="s">
        <v>278</v>
      </c>
      <c r="N11" s="79" t="s">
        <v>281</v>
      </c>
      <c r="O11" s="78"/>
    </row>
    <row r="12" spans="1:15" ht="39.950000000000003" customHeight="1" x14ac:dyDescent="0.2">
      <c r="A12" s="83">
        <v>1</v>
      </c>
      <c r="B12" s="84"/>
      <c r="C12" s="85"/>
      <c r="D12" s="87"/>
      <c r="E12" s="87"/>
      <c r="F12" s="87"/>
      <c r="G12" s="87"/>
      <c r="H12" s="87"/>
      <c r="I12" s="87"/>
      <c r="J12" s="88"/>
      <c r="K12" s="85"/>
      <c r="L12" s="87"/>
      <c r="M12" s="87"/>
      <c r="N12" s="88"/>
      <c r="O12" s="88"/>
    </row>
    <row r="13" spans="1:15" ht="39.950000000000003" customHeight="1" x14ac:dyDescent="0.2">
      <c r="A13" s="89">
        <v>2</v>
      </c>
      <c r="B13" s="84"/>
      <c r="C13" s="87"/>
      <c r="D13" s="87"/>
      <c r="E13" s="87"/>
      <c r="F13" s="87"/>
      <c r="G13" s="87"/>
      <c r="H13" s="87"/>
      <c r="I13" s="87"/>
      <c r="J13" s="87"/>
      <c r="K13" s="87"/>
      <c r="L13" s="87"/>
      <c r="M13" s="87"/>
      <c r="N13" s="87"/>
      <c r="O13" s="88"/>
    </row>
    <row r="14" spans="1:15" ht="39.950000000000003" customHeight="1" x14ac:dyDescent="0.2">
      <c r="A14" s="83">
        <v>3</v>
      </c>
      <c r="B14" s="84"/>
      <c r="C14" s="87"/>
      <c r="D14" s="87"/>
      <c r="E14" s="87"/>
      <c r="F14" s="87"/>
      <c r="G14" s="87"/>
      <c r="H14" s="87"/>
      <c r="I14" s="87"/>
      <c r="J14" s="87"/>
      <c r="K14" s="87"/>
      <c r="L14" s="87"/>
      <c r="M14" s="87"/>
      <c r="N14" s="87"/>
      <c r="O14" s="88"/>
    </row>
    <row r="15" spans="1:15" s="62" customFormat="1" ht="39.950000000000003" customHeight="1" x14ac:dyDescent="0.2">
      <c r="A15" s="89">
        <v>4</v>
      </c>
      <c r="B15" s="84"/>
      <c r="C15" s="90"/>
      <c r="D15" s="90"/>
      <c r="E15" s="90"/>
      <c r="F15" s="90"/>
      <c r="G15" s="90"/>
      <c r="H15" s="90"/>
      <c r="I15" s="90"/>
      <c r="J15" s="90"/>
      <c r="K15" s="90"/>
      <c r="L15" s="90"/>
      <c r="M15" s="90"/>
      <c r="N15" s="90"/>
      <c r="O15" s="91"/>
    </row>
  </sheetData>
  <autoFilter ref="A9:O15"/>
  <mergeCells count="8">
    <mergeCell ref="A10:A11"/>
    <mergeCell ref="A3:O3"/>
    <mergeCell ref="A4:O4"/>
    <mergeCell ref="A7:A8"/>
    <mergeCell ref="B7:B8"/>
    <mergeCell ref="C7:J7"/>
    <mergeCell ref="K7:N7"/>
    <mergeCell ref="O7:O8"/>
  </mergeCells>
  <printOptions horizontalCentered="1"/>
  <pageMargins left="0.23622047244094491" right="0.23622047244094491" top="0.74803149606299213" bottom="0.74803149606299213" header="0.31496062992125984" footer="0.31496062992125984"/>
  <pageSetup paperSize="9" scale="51"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J37"/>
  <sheetViews>
    <sheetView rightToLeft="1" zoomScale="90" zoomScaleNormal="90" workbookViewId="0">
      <pane ySplit="6" topLeftCell="A7" activePane="bottomLeft" state="frozen"/>
      <selection activeCell="C32" sqref="C32"/>
      <selection pane="bottomLeft" activeCell="J1" sqref="J1"/>
    </sheetView>
  </sheetViews>
  <sheetFormatPr defaultColWidth="8.75" defaultRowHeight="18.75" x14ac:dyDescent="0.2"/>
  <cols>
    <col min="1" max="1" width="5.5" style="94" customWidth="1"/>
    <col min="2" max="2" width="17.375" style="94" customWidth="1"/>
    <col min="3" max="3" width="49.5" style="95" customWidth="1"/>
    <col min="4" max="4" width="13.375" style="96" customWidth="1"/>
    <col min="5" max="5" width="13" style="97" customWidth="1"/>
    <col min="6" max="6" width="9.75" style="96" customWidth="1"/>
    <col min="7" max="7" width="15" style="96" customWidth="1"/>
    <col min="8" max="8" width="14.875" style="122" customWidth="1"/>
    <col min="9" max="9" width="15.375" style="122" customWidth="1"/>
    <col min="10" max="10" width="64.625" style="97" customWidth="1"/>
    <col min="11" max="16384" width="8.75" style="95"/>
  </cols>
  <sheetData>
    <row r="1" spans="1:10" x14ac:dyDescent="0.2">
      <c r="H1" s="97"/>
      <c r="I1" s="97"/>
      <c r="J1" s="98">
        <v>45748</v>
      </c>
    </row>
    <row r="2" spans="1:10" s="99" customFormat="1" ht="19.5" x14ac:dyDescent="0.2">
      <c r="A2" s="252" t="s">
        <v>397</v>
      </c>
      <c r="B2" s="252"/>
      <c r="C2" s="252"/>
      <c r="D2" s="252"/>
      <c r="E2" s="252"/>
      <c r="F2" s="252"/>
      <c r="G2" s="252"/>
      <c r="H2" s="252"/>
      <c r="I2" s="252"/>
      <c r="J2" s="252"/>
    </row>
    <row r="3" spans="1:10" s="99" customFormat="1" ht="19.5" x14ac:dyDescent="0.2">
      <c r="A3" s="100"/>
      <c r="B3" s="100"/>
      <c r="C3" s="100"/>
      <c r="D3" s="100"/>
      <c r="E3" s="100"/>
      <c r="F3" s="100"/>
      <c r="G3" s="100"/>
      <c r="H3" s="100"/>
      <c r="I3" s="100"/>
      <c r="J3" s="100"/>
    </row>
    <row r="4" spans="1:10" s="99" customFormat="1" ht="19.5" x14ac:dyDescent="0.2">
      <c r="A4" s="253" t="s">
        <v>204</v>
      </c>
      <c r="B4" s="253"/>
      <c r="C4" s="253"/>
      <c r="D4" s="253"/>
      <c r="E4" s="253"/>
      <c r="F4" s="253"/>
      <c r="G4" s="253"/>
      <c r="H4" s="253"/>
      <c r="I4" s="253"/>
      <c r="J4" s="253"/>
    </row>
    <row r="6" spans="1:10" s="102" customFormat="1" ht="51" customHeight="1" x14ac:dyDescent="0.2">
      <c r="A6" s="123" t="s">
        <v>0</v>
      </c>
      <c r="B6" s="123" t="s">
        <v>1</v>
      </c>
      <c r="C6" s="123" t="s">
        <v>2</v>
      </c>
      <c r="D6" s="123" t="s">
        <v>3</v>
      </c>
      <c r="E6" s="123" t="s">
        <v>4</v>
      </c>
      <c r="F6" s="123" t="s">
        <v>197</v>
      </c>
      <c r="G6" s="123" t="s">
        <v>398</v>
      </c>
      <c r="H6" s="123" t="s">
        <v>399</v>
      </c>
      <c r="I6" s="123" t="s">
        <v>200</v>
      </c>
      <c r="J6" s="123" t="s">
        <v>6</v>
      </c>
    </row>
    <row r="7" spans="1:10" ht="18.75" customHeight="1" x14ac:dyDescent="0.2">
      <c r="A7" s="254" t="s">
        <v>30</v>
      </c>
      <c r="B7" s="255"/>
      <c r="C7" s="256"/>
      <c r="D7" s="124"/>
      <c r="E7" s="125"/>
      <c r="F7" s="126"/>
      <c r="G7" s="126"/>
      <c r="H7" s="127"/>
      <c r="I7" s="127"/>
      <c r="J7" s="128"/>
    </row>
    <row r="8" spans="1:10" x14ac:dyDescent="0.2">
      <c r="A8" s="129">
        <v>1</v>
      </c>
      <c r="B8" s="257" t="s">
        <v>7</v>
      </c>
      <c r="C8" s="130" t="s">
        <v>8</v>
      </c>
      <c r="D8" s="131"/>
      <c r="E8" s="132"/>
      <c r="F8" s="132">
        <v>200</v>
      </c>
      <c r="G8" s="158">
        <v>500</v>
      </c>
      <c r="H8" s="158">
        <f>G8*F8</f>
        <v>100000</v>
      </c>
      <c r="I8" s="158">
        <f t="shared" ref="I8:I19" si="0">H8*1.18</f>
        <v>118000</v>
      </c>
      <c r="J8" s="105"/>
    </row>
    <row r="9" spans="1:10" x14ac:dyDescent="0.2">
      <c r="A9" s="129">
        <v>2</v>
      </c>
      <c r="B9" s="258"/>
      <c r="C9" s="130" t="s">
        <v>31</v>
      </c>
      <c r="D9" s="131"/>
      <c r="E9" s="132"/>
      <c r="F9" s="132">
        <v>1500</v>
      </c>
      <c r="G9" s="158">
        <v>6500</v>
      </c>
      <c r="H9" s="158">
        <f t="shared" ref="H9:H19" si="1">G9*F9</f>
        <v>9750000</v>
      </c>
      <c r="I9" s="158">
        <f t="shared" si="0"/>
        <v>11505000</v>
      </c>
      <c r="J9" s="105"/>
    </row>
    <row r="10" spans="1:10" x14ac:dyDescent="0.2">
      <c r="A10" s="129">
        <v>3</v>
      </c>
      <c r="B10" s="258"/>
      <c r="C10" s="130" t="s">
        <v>32</v>
      </c>
      <c r="D10" s="131"/>
      <c r="E10" s="132"/>
      <c r="F10" s="132">
        <v>200</v>
      </c>
      <c r="G10" s="158">
        <v>1900</v>
      </c>
      <c r="H10" s="158">
        <f t="shared" si="1"/>
        <v>380000</v>
      </c>
      <c r="I10" s="158">
        <f t="shared" si="0"/>
        <v>448400</v>
      </c>
      <c r="J10" s="130" t="s">
        <v>193</v>
      </c>
    </row>
    <row r="11" spans="1:10" x14ac:dyDescent="0.2">
      <c r="A11" s="129">
        <v>4</v>
      </c>
      <c r="B11" s="258"/>
      <c r="C11" s="130" t="s">
        <v>33</v>
      </c>
      <c r="D11" s="131"/>
      <c r="E11" s="132"/>
      <c r="F11" s="132">
        <v>200</v>
      </c>
      <c r="G11" s="158">
        <v>2850</v>
      </c>
      <c r="H11" s="158">
        <f t="shared" si="1"/>
        <v>570000</v>
      </c>
      <c r="I11" s="158">
        <f t="shared" si="0"/>
        <v>672600</v>
      </c>
      <c r="J11" s="130" t="s">
        <v>194</v>
      </c>
    </row>
    <row r="12" spans="1:10" x14ac:dyDescent="0.2">
      <c r="A12" s="129">
        <v>5</v>
      </c>
      <c r="B12" s="259"/>
      <c r="C12" s="130" t="s">
        <v>9</v>
      </c>
      <c r="D12" s="133" t="s">
        <v>201</v>
      </c>
      <c r="E12" s="134">
        <v>0.02</v>
      </c>
      <c r="F12" s="132">
        <v>1</v>
      </c>
      <c r="G12" s="158">
        <f>E12*(H9+H10+H11)</f>
        <v>214000</v>
      </c>
      <c r="H12" s="158">
        <f t="shared" si="1"/>
        <v>214000</v>
      </c>
      <c r="I12" s="158">
        <f t="shared" si="0"/>
        <v>252520</v>
      </c>
      <c r="J12" s="130" t="s">
        <v>195</v>
      </c>
    </row>
    <row r="13" spans="1:10" x14ac:dyDescent="0.2">
      <c r="A13" s="135">
        <v>6</v>
      </c>
      <c r="B13" s="260" t="s">
        <v>34</v>
      </c>
      <c r="C13" s="136" t="s">
        <v>10</v>
      </c>
      <c r="D13" s="137"/>
      <c r="E13" s="138"/>
      <c r="F13" s="138">
        <v>400</v>
      </c>
      <c r="G13" s="159">
        <v>700</v>
      </c>
      <c r="H13" s="159">
        <f t="shared" si="1"/>
        <v>280000</v>
      </c>
      <c r="I13" s="159">
        <f t="shared" si="0"/>
        <v>330400</v>
      </c>
      <c r="J13" s="136" t="s">
        <v>196</v>
      </c>
    </row>
    <row r="14" spans="1:10" x14ac:dyDescent="0.2">
      <c r="A14" s="135">
        <v>7</v>
      </c>
      <c r="B14" s="261"/>
      <c r="C14" s="136" t="s">
        <v>35</v>
      </c>
      <c r="D14" s="137"/>
      <c r="E14" s="138"/>
      <c r="F14" s="138">
        <v>1</v>
      </c>
      <c r="G14" s="159">
        <v>100</v>
      </c>
      <c r="H14" s="159">
        <f t="shared" si="1"/>
        <v>100</v>
      </c>
      <c r="I14" s="159">
        <f t="shared" si="0"/>
        <v>118</v>
      </c>
      <c r="J14" s="136" t="s">
        <v>36</v>
      </c>
    </row>
    <row r="15" spans="1:10" x14ac:dyDescent="0.2">
      <c r="A15" s="135">
        <v>8</v>
      </c>
      <c r="B15" s="261"/>
      <c r="C15" s="136" t="s">
        <v>11</v>
      </c>
      <c r="D15" s="137"/>
      <c r="E15" s="138"/>
      <c r="F15" s="138">
        <v>1</v>
      </c>
      <c r="G15" s="159">
        <v>500</v>
      </c>
      <c r="H15" s="159">
        <f t="shared" si="1"/>
        <v>500</v>
      </c>
      <c r="I15" s="159">
        <f t="shared" si="0"/>
        <v>590</v>
      </c>
      <c r="J15" s="136" t="s">
        <v>37</v>
      </c>
    </row>
    <row r="16" spans="1:10" x14ac:dyDescent="0.2">
      <c r="A16" s="129">
        <v>9</v>
      </c>
      <c r="B16" s="262" t="s">
        <v>38</v>
      </c>
      <c r="C16" s="130" t="s">
        <v>144</v>
      </c>
      <c r="D16" s="131"/>
      <c r="E16" s="132"/>
      <c r="F16" s="132">
        <v>1</v>
      </c>
      <c r="G16" s="158">
        <v>850</v>
      </c>
      <c r="H16" s="158">
        <f t="shared" si="1"/>
        <v>850</v>
      </c>
      <c r="I16" s="158">
        <f t="shared" si="0"/>
        <v>1003</v>
      </c>
      <c r="J16" s="130" t="s">
        <v>39</v>
      </c>
    </row>
    <row r="17" spans="1:10" x14ac:dyDescent="0.2">
      <c r="A17" s="129">
        <v>10</v>
      </c>
      <c r="B17" s="262"/>
      <c r="C17" s="130" t="s">
        <v>40</v>
      </c>
      <c r="D17" s="131"/>
      <c r="E17" s="132"/>
      <c r="F17" s="132">
        <v>1</v>
      </c>
      <c r="G17" s="158">
        <v>550</v>
      </c>
      <c r="H17" s="158">
        <f t="shared" si="1"/>
        <v>550</v>
      </c>
      <c r="I17" s="158">
        <f t="shared" si="0"/>
        <v>649</v>
      </c>
      <c r="J17" s="130" t="s">
        <v>43</v>
      </c>
    </row>
    <row r="18" spans="1:10" x14ac:dyDescent="0.2">
      <c r="A18" s="129">
        <v>11</v>
      </c>
      <c r="B18" s="262"/>
      <c r="C18" s="130" t="s">
        <v>202</v>
      </c>
      <c r="D18" s="131"/>
      <c r="E18" s="132"/>
      <c r="F18" s="132">
        <v>1</v>
      </c>
      <c r="G18" s="158">
        <v>300</v>
      </c>
      <c r="H18" s="158">
        <f t="shared" si="1"/>
        <v>300</v>
      </c>
      <c r="I18" s="158">
        <f t="shared" si="0"/>
        <v>354</v>
      </c>
      <c r="J18" s="103"/>
    </row>
    <row r="19" spans="1:10" x14ac:dyDescent="0.2">
      <c r="A19" s="129">
        <v>12</v>
      </c>
      <c r="B19" s="262"/>
      <c r="C19" s="130" t="s">
        <v>41</v>
      </c>
      <c r="D19" s="131"/>
      <c r="E19" s="132"/>
      <c r="F19" s="132">
        <v>1</v>
      </c>
      <c r="G19" s="158">
        <v>100</v>
      </c>
      <c r="H19" s="158">
        <f t="shared" si="1"/>
        <v>100</v>
      </c>
      <c r="I19" s="158">
        <f t="shared" si="0"/>
        <v>118</v>
      </c>
      <c r="J19" s="103"/>
    </row>
    <row r="20" spans="1:10" ht="30" customHeight="1" x14ac:dyDescent="0.2">
      <c r="A20" s="139">
        <v>13</v>
      </c>
      <c r="B20" s="139"/>
      <c r="C20" s="140" t="s">
        <v>185</v>
      </c>
      <c r="D20" s="141"/>
      <c r="E20" s="139"/>
      <c r="F20" s="139"/>
      <c r="G20" s="161"/>
      <c r="H20" s="160">
        <f>SUM(H8:H19)</f>
        <v>11296400</v>
      </c>
      <c r="I20" s="160">
        <f>SUM(I8:I19)</f>
        <v>13329752</v>
      </c>
      <c r="J20" s="108"/>
    </row>
    <row r="21" spans="1:10" ht="93.75" x14ac:dyDescent="0.2">
      <c r="A21" s="142">
        <v>14</v>
      </c>
      <c r="B21" s="248" t="s">
        <v>13</v>
      </c>
      <c r="C21" s="143" t="s">
        <v>14</v>
      </c>
      <c r="D21" s="144" t="s">
        <v>15</v>
      </c>
      <c r="E21" s="145">
        <v>0.1</v>
      </c>
      <c r="F21" s="162"/>
      <c r="G21" s="163"/>
      <c r="H21" s="112">
        <f>H20*0.1</f>
        <v>1129640</v>
      </c>
      <c r="I21" s="112">
        <f>H21*1.18</f>
        <v>1332975.2</v>
      </c>
      <c r="J21" s="143" t="s">
        <v>190</v>
      </c>
    </row>
    <row r="22" spans="1:10" x14ac:dyDescent="0.2">
      <c r="A22" s="142">
        <v>15</v>
      </c>
      <c r="B22" s="249"/>
      <c r="C22" s="143" t="s">
        <v>16</v>
      </c>
      <c r="D22" s="144" t="s">
        <v>17</v>
      </c>
      <c r="E22" s="145">
        <v>0.04</v>
      </c>
      <c r="F22" s="162"/>
      <c r="G22" s="163"/>
      <c r="H22" s="112">
        <f>H20*0.04</f>
        <v>451856</v>
      </c>
      <c r="I22" s="112">
        <f t="shared" ref="I22:I26" si="2">H22*1.18</f>
        <v>533190.07999999996</v>
      </c>
      <c r="J22" s="112"/>
    </row>
    <row r="23" spans="1:10" ht="37.5" x14ac:dyDescent="0.2">
      <c r="A23" s="142">
        <v>16</v>
      </c>
      <c r="B23" s="249"/>
      <c r="C23" s="143" t="s">
        <v>42</v>
      </c>
      <c r="D23" s="146"/>
      <c r="E23" s="145"/>
      <c r="F23" s="162"/>
      <c r="G23" s="163"/>
      <c r="H23" s="112">
        <v>30</v>
      </c>
      <c r="I23" s="112">
        <f t="shared" si="2"/>
        <v>35.4</v>
      </c>
      <c r="J23" s="143" t="s">
        <v>181</v>
      </c>
    </row>
    <row r="24" spans="1:10" x14ac:dyDescent="0.2">
      <c r="A24" s="142">
        <v>17</v>
      </c>
      <c r="B24" s="249"/>
      <c r="C24" s="143" t="s">
        <v>400</v>
      </c>
      <c r="D24" s="146"/>
      <c r="E24" s="144"/>
      <c r="F24" s="162">
        <v>200</v>
      </c>
      <c r="G24" s="163"/>
      <c r="H24" s="112">
        <f>100*F24</f>
        <v>20000</v>
      </c>
      <c r="I24" s="112">
        <f t="shared" si="2"/>
        <v>23600</v>
      </c>
      <c r="J24" s="143" t="s">
        <v>192</v>
      </c>
    </row>
    <row r="25" spans="1:10" x14ac:dyDescent="0.2">
      <c r="A25" s="142">
        <v>18</v>
      </c>
      <c r="B25" s="249"/>
      <c r="C25" s="143" t="s">
        <v>182</v>
      </c>
      <c r="D25" s="146"/>
      <c r="E25" s="144"/>
      <c r="F25" s="162"/>
      <c r="G25" s="163"/>
      <c r="H25" s="112">
        <v>70</v>
      </c>
      <c r="I25" s="112">
        <f t="shared" si="2"/>
        <v>82.6</v>
      </c>
      <c r="J25" s="109"/>
    </row>
    <row r="26" spans="1:10" x14ac:dyDescent="0.2">
      <c r="A26" s="142">
        <v>19</v>
      </c>
      <c r="B26" s="249"/>
      <c r="C26" s="143" t="s">
        <v>183</v>
      </c>
      <c r="D26" s="146"/>
      <c r="E26" s="144"/>
      <c r="F26" s="162"/>
      <c r="G26" s="163"/>
      <c r="H26" s="112">
        <v>56</v>
      </c>
      <c r="I26" s="112">
        <f t="shared" si="2"/>
        <v>66.08</v>
      </c>
      <c r="J26" s="143" t="s">
        <v>203</v>
      </c>
    </row>
    <row r="27" spans="1:10" ht="56.25" x14ac:dyDescent="0.2">
      <c r="A27" s="142">
        <v>20</v>
      </c>
      <c r="B27" s="250"/>
      <c r="C27" s="143" t="s">
        <v>18</v>
      </c>
      <c r="D27" s="146"/>
      <c r="E27" s="145">
        <v>0.04</v>
      </c>
      <c r="F27" s="164"/>
      <c r="G27" s="163"/>
      <c r="H27" s="112">
        <f>E27*(H20+H21+H22+H23+H25+H26)</f>
        <v>515122.08</v>
      </c>
      <c r="I27" s="112">
        <f>H27</f>
        <v>515122.08</v>
      </c>
      <c r="J27" s="143" t="s">
        <v>401</v>
      </c>
    </row>
    <row r="28" spans="1:10" ht="30" customHeight="1" x14ac:dyDescent="0.2">
      <c r="A28" s="139">
        <v>21</v>
      </c>
      <c r="B28" s="139"/>
      <c r="C28" s="140" t="s">
        <v>189</v>
      </c>
      <c r="D28" s="147"/>
      <c r="E28" s="148"/>
      <c r="F28" s="139"/>
      <c r="G28" s="165"/>
      <c r="H28" s="108">
        <f>SUM(H21:H27)</f>
        <v>2116774.08</v>
      </c>
      <c r="I28" s="108">
        <f>SUM(I21:I27)</f>
        <v>2405071.44</v>
      </c>
      <c r="J28" s="108"/>
    </row>
    <row r="29" spans="1:10" ht="30" customHeight="1" x14ac:dyDescent="0.2">
      <c r="A29" s="149">
        <v>22</v>
      </c>
      <c r="B29" s="149"/>
      <c r="C29" s="150" t="s">
        <v>188</v>
      </c>
      <c r="D29" s="151"/>
      <c r="E29" s="152"/>
      <c r="F29" s="149"/>
      <c r="G29" s="166"/>
      <c r="H29" s="116">
        <f>H20+H28</f>
        <v>13413174.08</v>
      </c>
      <c r="I29" s="116">
        <f>I20+I28</f>
        <v>15734823.439999999</v>
      </c>
      <c r="J29" s="116"/>
    </row>
    <row r="30" spans="1:10" ht="104.25" customHeight="1" x14ac:dyDescent="0.2">
      <c r="A30" s="142">
        <v>23</v>
      </c>
      <c r="B30" s="153"/>
      <c r="C30" s="143" t="s">
        <v>402</v>
      </c>
      <c r="D30" s="144" t="s">
        <v>187</v>
      </c>
      <c r="E30" s="145">
        <v>0.15</v>
      </c>
      <c r="F30" s="162"/>
      <c r="G30" s="163"/>
      <c r="H30" s="112">
        <f>H29*E30</f>
        <v>2011976.112</v>
      </c>
      <c r="I30" s="112">
        <f>I29*E30</f>
        <v>2360223.5159999998</v>
      </c>
      <c r="J30" s="157" t="s">
        <v>199</v>
      </c>
    </row>
    <row r="31" spans="1:10" ht="30" customHeight="1" x14ac:dyDescent="0.2">
      <c r="A31" s="154">
        <v>24</v>
      </c>
      <c r="B31" s="154"/>
      <c r="C31" s="155" t="s">
        <v>186</v>
      </c>
      <c r="D31" s="154"/>
      <c r="E31" s="156">
        <v>1</v>
      </c>
      <c r="F31" s="167"/>
      <c r="G31" s="167"/>
      <c r="H31" s="118">
        <f>H29+H30</f>
        <v>15425150.192</v>
      </c>
      <c r="I31" s="118">
        <f>I29+I30</f>
        <v>18095046.956</v>
      </c>
      <c r="J31" s="119"/>
    </row>
    <row r="32" spans="1:10" x14ac:dyDescent="0.2">
      <c r="A32" s="120"/>
      <c r="G32" s="95"/>
      <c r="H32" s="121"/>
      <c r="I32" s="121"/>
      <c r="J32" s="121"/>
    </row>
    <row r="33" spans="1:10" x14ac:dyDescent="0.2">
      <c r="A33" s="120"/>
      <c r="C33" s="99" t="s">
        <v>20</v>
      </c>
      <c r="G33" s="95"/>
      <c r="H33" s="95"/>
      <c r="I33" s="121"/>
      <c r="J33" s="121"/>
    </row>
    <row r="34" spans="1:10" x14ac:dyDescent="0.2">
      <c r="A34" s="120"/>
      <c r="C34" s="95" t="s">
        <v>21</v>
      </c>
      <c r="G34" s="95"/>
      <c r="J34" s="122"/>
    </row>
    <row r="35" spans="1:10" x14ac:dyDescent="0.2">
      <c r="A35" s="120"/>
      <c r="C35" s="95" t="s">
        <v>22</v>
      </c>
      <c r="G35" s="95"/>
      <c r="J35" s="122"/>
    </row>
    <row r="36" spans="1:10" x14ac:dyDescent="0.2">
      <c r="A36" s="120"/>
      <c r="C36" s="95" t="s">
        <v>44</v>
      </c>
      <c r="G36" s="95"/>
      <c r="J36" s="121"/>
    </row>
    <row r="37" spans="1:10" ht="18.75" customHeight="1" x14ac:dyDescent="0.2">
      <c r="A37" s="120"/>
      <c r="C37" s="251" t="s">
        <v>184</v>
      </c>
      <c r="D37" s="251"/>
      <c r="E37" s="251"/>
      <c r="F37" s="251"/>
      <c r="G37" s="251"/>
      <c r="H37" s="251"/>
      <c r="I37" s="251"/>
      <c r="J37" s="122"/>
    </row>
  </sheetData>
  <mergeCells count="8">
    <mergeCell ref="B21:B27"/>
    <mergeCell ref="C37:I37"/>
    <mergeCell ref="A2:J2"/>
    <mergeCell ref="A4:J4"/>
    <mergeCell ref="A7:C7"/>
    <mergeCell ref="B8:B12"/>
    <mergeCell ref="B13:B15"/>
    <mergeCell ref="B16:B19"/>
  </mergeCells>
  <printOptions horizontalCentered="1"/>
  <pageMargins left="0.31496062992125984" right="0.31496062992125984" top="0.35433070866141736" bottom="0.35433070866141736" header="0" footer="0"/>
  <pageSetup paperSize="9"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41"/>
  <sheetViews>
    <sheetView rightToLeft="1" zoomScale="80" zoomScaleNormal="80" workbookViewId="0">
      <pane ySplit="6" topLeftCell="A7" activePane="bottomLeft" state="frozen"/>
      <selection activeCell="C32" sqref="C32"/>
      <selection pane="bottomLeft" activeCell="A2" sqref="A2:J2"/>
    </sheetView>
  </sheetViews>
  <sheetFormatPr defaultColWidth="8.75" defaultRowHeight="18.75" x14ac:dyDescent="0.2"/>
  <cols>
    <col min="1" max="1" width="5.5" style="94" customWidth="1"/>
    <col min="2" max="2" width="17.375" style="94" customWidth="1"/>
    <col min="3" max="3" width="73.25" style="170" customWidth="1"/>
    <col min="4" max="4" width="13.625" style="97" customWidth="1"/>
    <col min="5" max="5" width="15.5" style="97" customWidth="1"/>
    <col min="6" max="6" width="9.75" style="97" customWidth="1"/>
    <col min="7" max="7" width="11" style="97" customWidth="1"/>
    <col min="8" max="8" width="14.875" style="122" customWidth="1"/>
    <col min="9" max="9" width="16.125" style="122" customWidth="1"/>
    <col min="10" max="10" width="64.625" style="97" customWidth="1"/>
    <col min="11" max="16384" width="8.75" style="95"/>
  </cols>
  <sheetData>
    <row r="1" spans="1:10" x14ac:dyDescent="0.2">
      <c r="H1" s="97"/>
      <c r="I1" s="97"/>
      <c r="J1" s="98">
        <v>45748</v>
      </c>
    </row>
    <row r="2" spans="1:10" s="99" customFormat="1" ht="19.5" x14ac:dyDescent="0.2">
      <c r="A2" s="252" t="s">
        <v>29</v>
      </c>
      <c r="B2" s="252"/>
      <c r="C2" s="252"/>
      <c r="D2" s="252"/>
      <c r="E2" s="252"/>
      <c r="F2" s="252"/>
      <c r="G2" s="252"/>
      <c r="H2" s="252"/>
      <c r="I2" s="252"/>
      <c r="J2" s="252"/>
    </row>
    <row r="3" spans="1:10" s="99" customFormat="1" ht="19.5" x14ac:dyDescent="0.2">
      <c r="A3" s="100"/>
      <c r="B3" s="100"/>
      <c r="C3" s="100"/>
      <c r="D3" s="100"/>
      <c r="E3" s="100"/>
      <c r="F3" s="100"/>
      <c r="G3" s="100"/>
      <c r="H3" s="100"/>
      <c r="I3" s="100"/>
      <c r="J3" s="100"/>
    </row>
    <row r="4" spans="1:10" s="99" customFormat="1" ht="19.5" x14ac:dyDescent="0.2">
      <c r="A4" s="253" t="s">
        <v>204</v>
      </c>
      <c r="B4" s="253"/>
      <c r="C4" s="253"/>
      <c r="D4" s="253"/>
      <c r="E4" s="253"/>
      <c r="F4" s="253"/>
      <c r="G4" s="253"/>
      <c r="H4" s="253"/>
      <c r="I4" s="253"/>
      <c r="J4" s="253"/>
    </row>
    <row r="6" spans="1:10" s="102" customFormat="1" ht="51" customHeight="1" x14ac:dyDescent="0.2">
      <c r="A6" s="123" t="s">
        <v>0</v>
      </c>
      <c r="B6" s="123" t="s">
        <v>1</v>
      </c>
      <c r="C6" s="123" t="s">
        <v>2</v>
      </c>
      <c r="D6" s="123" t="s">
        <v>3</v>
      </c>
      <c r="E6" s="123" t="s">
        <v>4</v>
      </c>
      <c r="F6" s="101" t="s">
        <v>197</v>
      </c>
      <c r="G6" s="101" t="s">
        <v>5</v>
      </c>
      <c r="H6" s="123" t="s">
        <v>399</v>
      </c>
      <c r="I6" s="123" t="s">
        <v>200</v>
      </c>
      <c r="J6" s="123" t="s">
        <v>6</v>
      </c>
    </row>
    <row r="7" spans="1:10" ht="18.75" customHeight="1" x14ac:dyDescent="0.2">
      <c r="A7" s="254" t="s">
        <v>30</v>
      </c>
      <c r="B7" s="255"/>
      <c r="C7" s="256"/>
      <c r="D7" s="125"/>
      <c r="E7" s="125"/>
      <c r="F7" s="168"/>
      <c r="G7" s="168"/>
      <c r="H7" s="127"/>
      <c r="I7" s="127"/>
      <c r="J7" s="128"/>
    </row>
    <row r="8" spans="1:10" x14ac:dyDescent="0.2">
      <c r="A8" s="129">
        <v>1</v>
      </c>
      <c r="B8" s="257" t="s">
        <v>7</v>
      </c>
      <c r="C8" s="172" t="s">
        <v>8</v>
      </c>
      <c r="D8" s="132"/>
      <c r="E8" s="132"/>
      <c r="F8" s="104"/>
      <c r="G8" s="104"/>
      <c r="H8" s="158">
        <f>G8*F8</f>
        <v>0</v>
      </c>
      <c r="I8" s="158">
        <f>H8*1.18</f>
        <v>0</v>
      </c>
      <c r="J8" s="178"/>
    </row>
    <row r="9" spans="1:10" x14ac:dyDescent="0.2">
      <c r="A9" s="129">
        <v>2</v>
      </c>
      <c r="B9" s="258"/>
      <c r="C9" s="172" t="s">
        <v>31</v>
      </c>
      <c r="D9" s="132"/>
      <c r="E9" s="132"/>
      <c r="F9" s="104"/>
      <c r="G9" s="104"/>
      <c r="H9" s="158">
        <f t="shared" ref="H9:H19" si="0">G9*F9</f>
        <v>0</v>
      </c>
      <c r="I9" s="158">
        <f>H9*1.18</f>
        <v>0</v>
      </c>
      <c r="J9" s="178"/>
    </row>
    <row r="10" spans="1:10" x14ac:dyDescent="0.2">
      <c r="A10" s="129">
        <v>3</v>
      </c>
      <c r="B10" s="258"/>
      <c r="C10" s="172" t="s">
        <v>32</v>
      </c>
      <c r="D10" s="132"/>
      <c r="E10" s="132"/>
      <c r="F10" s="104"/>
      <c r="G10" s="104"/>
      <c r="H10" s="158">
        <f t="shared" si="0"/>
        <v>0</v>
      </c>
      <c r="I10" s="158">
        <f t="shared" ref="I10:I19" si="1">H10*1.18</f>
        <v>0</v>
      </c>
      <c r="J10" s="130" t="s">
        <v>193</v>
      </c>
    </row>
    <row r="11" spans="1:10" x14ac:dyDescent="0.2">
      <c r="A11" s="129">
        <v>4</v>
      </c>
      <c r="B11" s="258"/>
      <c r="C11" s="172" t="s">
        <v>33</v>
      </c>
      <c r="D11" s="132"/>
      <c r="E11" s="132"/>
      <c r="F11" s="104"/>
      <c r="G11" s="104"/>
      <c r="H11" s="158">
        <f t="shared" si="0"/>
        <v>0</v>
      </c>
      <c r="I11" s="158">
        <f t="shared" si="1"/>
        <v>0</v>
      </c>
      <c r="J11" s="130" t="s">
        <v>194</v>
      </c>
    </row>
    <row r="12" spans="1:10" x14ac:dyDescent="0.2">
      <c r="A12" s="129">
        <v>5</v>
      </c>
      <c r="B12" s="259"/>
      <c r="C12" s="172" t="s">
        <v>9</v>
      </c>
      <c r="D12" s="173" t="s">
        <v>201</v>
      </c>
      <c r="E12" s="174">
        <v>0.02</v>
      </c>
      <c r="F12" s="104"/>
      <c r="G12" s="104">
        <f>E12*(H9+H10+H11)</f>
        <v>0</v>
      </c>
      <c r="H12" s="158">
        <f t="shared" si="0"/>
        <v>0</v>
      </c>
      <c r="I12" s="158">
        <f t="shared" si="1"/>
        <v>0</v>
      </c>
      <c r="J12" s="130" t="s">
        <v>195</v>
      </c>
    </row>
    <row r="13" spans="1:10" x14ac:dyDescent="0.2">
      <c r="A13" s="135">
        <v>6</v>
      </c>
      <c r="B13" s="260" t="s">
        <v>34</v>
      </c>
      <c r="C13" s="175" t="s">
        <v>10</v>
      </c>
      <c r="D13" s="138"/>
      <c r="E13" s="138"/>
      <c r="F13" s="106"/>
      <c r="G13" s="106"/>
      <c r="H13" s="158">
        <f t="shared" si="0"/>
        <v>0</v>
      </c>
      <c r="I13" s="158">
        <f t="shared" si="1"/>
        <v>0</v>
      </c>
      <c r="J13" s="136" t="s">
        <v>196</v>
      </c>
    </row>
    <row r="14" spans="1:10" x14ac:dyDescent="0.2">
      <c r="A14" s="135">
        <v>7</v>
      </c>
      <c r="B14" s="261"/>
      <c r="C14" s="175" t="s">
        <v>35</v>
      </c>
      <c r="D14" s="138"/>
      <c r="E14" s="138"/>
      <c r="F14" s="106"/>
      <c r="G14" s="106"/>
      <c r="H14" s="158">
        <f t="shared" si="0"/>
        <v>0</v>
      </c>
      <c r="I14" s="158">
        <f t="shared" si="1"/>
        <v>0</v>
      </c>
      <c r="J14" s="136" t="s">
        <v>36</v>
      </c>
    </row>
    <row r="15" spans="1:10" x14ac:dyDescent="0.2">
      <c r="A15" s="135">
        <v>8</v>
      </c>
      <c r="B15" s="261"/>
      <c r="C15" s="175" t="s">
        <v>11</v>
      </c>
      <c r="D15" s="138"/>
      <c r="E15" s="138"/>
      <c r="F15" s="106"/>
      <c r="G15" s="106"/>
      <c r="H15" s="158">
        <f t="shared" si="0"/>
        <v>0</v>
      </c>
      <c r="I15" s="158">
        <f t="shared" si="1"/>
        <v>0</v>
      </c>
      <c r="J15" s="136" t="s">
        <v>37</v>
      </c>
    </row>
    <row r="16" spans="1:10" x14ac:dyDescent="0.2">
      <c r="A16" s="129">
        <v>9</v>
      </c>
      <c r="B16" s="262" t="s">
        <v>38</v>
      </c>
      <c r="C16" s="172" t="s">
        <v>144</v>
      </c>
      <c r="D16" s="132"/>
      <c r="E16" s="132"/>
      <c r="F16" s="104"/>
      <c r="G16" s="104"/>
      <c r="H16" s="158">
        <f t="shared" si="0"/>
        <v>0</v>
      </c>
      <c r="I16" s="158">
        <f t="shared" si="1"/>
        <v>0</v>
      </c>
      <c r="J16" s="130" t="s">
        <v>39</v>
      </c>
    </row>
    <row r="17" spans="1:10" x14ac:dyDescent="0.2">
      <c r="A17" s="129">
        <v>10</v>
      </c>
      <c r="B17" s="262"/>
      <c r="C17" s="172" t="s">
        <v>40</v>
      </c>
      <c r="D17" s="132"/>
      <c r="E17" s="132"/>
      <c r="F17" s="104"/>
      <c r="G17" s="104"/>
      <c r="H17" s="158">
        <f t="shared" si="0"/>
        <v>0</v>
      </c>
      <c r="I17" s="158">
        <f t="shared" si="1"/>
        <v>0</v>
      </c>
      <c r="J17" s="130" t="s">
        <v>43</v>
      </c>
    </row>
    <row r="18" spans="1:10" x14ac:dyDescent="0.2">
      <c r="A18" s="129">
        <v>11</v>
      </c>
      <c r="B18" s="262"/>
      <c r="C18" s="130" t="s">
        <v>202</v>
      </c>
      <c r="D18" s="132"/>
      <c r="E18" s="132"/>
      <c r="F18" s="104"/>
      <c r="G18" s="104"/>
      <c r="H18" s="158">
        <f t="shared" si="0"/>
        <v>0</v>
      </c>
      <c r="I18" s="158">
        <f t="shared" si="1"/>
        <v>0</v>
      </c>
      <c r="J18" s="130"/>
    </row>
    <row r="19" spans="1:10" x14ac:dyDescent="0.2">
      <c r="A19" s="129">
        <v>12</v>
      </c>
      <c r="B19" s="262"/>
      <c r="C19" s="172" t="s">
        <v>41</v>
      </c>
      <c r="D19" s="132"/>
      <c r="E19" s="132"/>
      <c r="F19" s="104"/>
      <c r="G19" s="104"/>
      <c r="H19" s="158">
        <f t="shared" si="0"/>
        <v>0</v>
      </c>
      <c r="I19" s="158">
        <f t="shared" si="1"/>
        <v>0</v>
      </c>
      <c r="J19" s="130"/>
    </row>
    <row r="20" spans="1:10" ht="30" customHeight="1" x14ac:dyDescent="0.2">
      <c r="A20" s="139">
        <v>13</v>
      </c>
      <c r="B20" s="139"/>
      <c r="C20" s="140" t="s">
        <v>185</v>
      </c>
      <c r="D20" s="139"/>
      <c r="E20" s="139"/>
      <c r="F20" s="107"/>
      <c r="G20" s="107"/>
      <c r="H20" s="160">
        <f>SUM(H8:H19)</f>
        <v>0</v>
      </c>
      <c r="I20" s="160">
        <f>SUM(I8:I19)</f>
        <v>0</v>
      </c>
      <c r="J20" s="160"/>
    </row>
    <row r="21" spans="1:10" ht="93.75" x14ac:dyDescent="0.2">
      <c r="A21" s="142">
        <v>14</v>
      </c>
      <c r="B21" s="248" t="s">
        <v>13</v>
      </c>
      <c r="C21" s="143" t="s">
        <v>14</v>
      </c>
      <c r="D21" s="144" t="s">
        <v>15</v>
      </c>
      <c r="E21" s="145">
        <v>0.1</v>
      </c>
      <c r="F21" s="110"/>
      <c r="G21" s="110"/>
      <c r="H21" s="164">
        <f>H20*0.1</f>
        <v>0</v>
      </c>
      <c r="I21" s="164">
        <f>H21*1.18</f>
        <v>0</v>
      </c>
      <c r="J21" s="143" t="s">
        <v>190</v>
      </c>
    </row>
    <row r="22" spans="1:10" x14ac:dyDescent="0.2">
      <c r="A22" s="142">
        <v>15</v>
      </c>
      <c r="B22" s="249"/>
      <c r="C22" s="143" t="s">
        <v>16</v>
      </c>
      <c r="D22" s="144" t="s">
        <v>17</v>
      </c>
      <c r="E22" s="145">
        <v>0.04</v>
      </c>
      <c r="F22" s="110"/>
      <c r="G22" s="110"/>
      <c r="H22" s="164">
        <f>H20*0.04</f>
        <v>0</v>
      </c>
      <c r="I22" s="164">
        <f>H22*1.18</f>
        <v>0</v>
      </c>
      <c r="J22" s="164"/>
    </row>
    <row r="23" spans="1:10" ht="37.5" x14ac:dyDescent="0.2">
      <c r="A23" s="142">
        <v>16</v>
      </c>
      <c r="B23" s="249"/>
      <c r="C23" s="143" t="s">
        <v>42</v>
      </c>
      <c r="D23" s="144"/>
      <c r="E23" s="145"/>
      <c r="F23" s="110"/>
      <c r="G23" s="110"/>
      <c r="H23" s="164"/>
      <c r="I23" s="164"/>
      <c r="J23" s="143" t="s">
        <v>181</v>
      </c>
    </row>
    <row r="24" spans="1:10" x14ac:dyDescent="0.2">
      <c r="A24" s="142">
        <v>17</v>
      </c>
      <c r="B24" s="249"/>
      <c r="C24" s="143" t="s">
        <v>400</v>
      </c>
      <c r="D24" s="144"/>
      <c r="E24" s="144"/>
      <c r="F24" s="110"/>
      <c r="G24" s="110"/>
      <c r="H24" s="164"/>
      <c r="I24" s="164"/>
      <c r="J24" s="143" t="s">
        <v>192</v>
      </c>
    </row>
    <row r="25" spans="1:10" x14ac:dyDescent="0.2">
      <c r="A25" s="142">
        <v>18</v>
      </c>
      <c r="B25" s="249"/>
      <c r="C25" s="143" t="s">
        <v>182</v>
      </c>
      <c r="D25" s="144"/>
      <c r="E25" s="144"/>
      <c r="F25" s="110"/>
      <c r="G25" s="110"/>
      <c r="H25" s="164"/>
      <c r="I25" s="164"/>
      <c r="J25" s="143"/>
    </row>
    <row r="26" spans="1:10" x14ac:dyDescent="0.2">
      <c r="A26" s="142">
        <v>19</v>
      </c>
      <c r="B26" s="249"/>
      <c r="C26" s="143" t="s">
        <v>183</v>
      </c>
      <c r="D26" s="144"/>
      <c r="E26" s="144"/>
      <c r="F26" s="110"/>
      <c r="G26" s="110"/>
      <c r="H26" s="164"/>
      <c r="I26" s="164"/>
      <c r="J26" s="143" t="s">
        <v>203</v>
      </c>
    </row>
    <row r="27" spans="1:10" ht="37.5" x14ac:dyDescent="0.2">
      <c r="A27" s="142">
        <v>20</v>
      </c>
      <c r="B27" s="176"/>
      <c r="C27" s="143" t="s">
        <v>18</v>
      </c>
      <c r="D27" s="144"/>
      <c r="E27" s="145">
        <v>0.04</v>
      </c>
      <c r="F27" s="110"/>
      <c r="G27" s="110"/>
      <c r="H27" s="164">
        <f>E27*(H20+H21+H22+H23+H25+H26)</f>
        <v>0</v>
      </c>
      <c r="I27" s="164">
        <f>H27</f>
        <v>0</v>
      </c>
      <c r="J27" s="143" t="s">
        <v>191</v>
      </c>
    </row>
    <row r="28" spans="1:10" ht="30" customHeight="1" x14ac:dyDescent="0.2">
      <c r="A28" s="139">
        <v>21</v>
      </c>
      <c r="B28" s="139"/>
      <c r="C28" s="140" t="s">
        <v>189</v>
      </c>
      <c r="D28" s="177"/>
      <c r="E28" s="177"/>
      <c r="F28" s="107"/>
      <c r="G28" s="107"/>
      <c r="H28" s="160">
        <f>SUM(H21:H27)</f>
        <v>0</v>
      </c>
      <c r="I28" s="160">
        <f>SUM(I21:I27)</f>
        <v>0</v>
      </c>
      <c r="J28" s="160"/>
    </row>
    <row r="29" spans="1:10" ht="30" customHeight="1" x14ac:dyDescent="0.2">
      <c r="A29" s="149">
        <v>22</v>
      </c>
      <c r="B29" s="149"/>
      <c r="C29" s="150" t="s">
        <v>188</v>
      </c>
      <c r="D29" s="152"/>
      <c r="E29" s="152"/>
      <c r="F29" s="114"/>
      <c r="G29" s="114"/>
      <c r="H29" s="179">
        <f>H20+H28</f>
        <v>0</v>
      </c>
      <c r="I29" s="179">
        <f>I20+I28</f>
        <v>0</v>
      </c>
      <c r="J29" s="179"/>
    </row>
    <row r="30" spans="1:10" ht="104.25" customHeight="1" x14ac:dyDescent="0.2">
      <c r="A30" s="142">
        <v>23</v>
      </c>
      <c r="B30" s="153"/>
      <c r="C30" s="143" t="s">
        <v>402</v>
      </c>
      <c r="D30" s="144" t="s">
        <v>187</v>
      </c>
      <c r="E30" s="145">
        <v>0.15</v>
      </c>
      <c r="F30" s="110"/>
      <c r="G30" s="110"/>
      <c r="H30" s="164">
        <f>H29*E30</f>
        <v>0</v>
      </c>
      <c r="I30" s="164">
        <f>I29*E30</f>
        <v>0</v>
      </c>
      <c r="J30" s="157" t="s">
        <v>199</v>
      </c>
    </row>
    <row r="31" spans="1:10" ht="30" customHeight="1" x14ac:dyDescent="0.2">
      <c r="A31" s="154">
        <v>24</v>
      </c>
      <c r="B31" s="154"/>
      <c r="C31" s="155" t="s">
        <v>186</v>
      </c>
      <c r="D31" s="154"/>
      <c r="E31" s="156">
        <v>1</v>
      </c>
      <c r="F31" s="169"/>
      <c r="G31" s="169"/>
      <c r="H31" s="180">
        <f>H29+H30</f>
        <v>0</v>
      </c>
      <c r="I31" s="180">
        <f>I29+I30</f>
        <v>0</v>
      </c>
      <c r="J31" s="181"/>
    </row>
    <row r="32" spans="1:10" x14ac:dyDescent="0.2">
      <c r="A32" s="120"/>
      <c r="H32" s="121"/>
      <c r="I32" s="121"/>
      <c r="J32" s="121"/>
    </row>
    <row r="33" spans="1:10" x14ac:dyDescent="0.2">
      <c r="A33" s="120"/>
      <c r="C33" s="171" t="s">
        <v>20</v>
      </c>
      <c r="J33" s="122"/>
    </row>
    <row r="34" spans="1:10" x14ac:dyDescent="0.2">
      <c r="A34" s="120"/>
      <c r="C34" s="170" t="s">
        <v>21</v>
      </c>
      <c r="J34" s="122"/>
    </row>
    <row r="35" spans="1:10" x14ac:dyDescent="0.2">
      <c r="A35" s="120"/>
      <c r="C35" s="170" t="s">
        <v>22</v>
      </c>
      <c r="J35" s="122"/>
    </row>
    <row r="36" spans="1:10" x14ac:dyDescent="0.2">
      <c r="A36" s="120"/>
      <c r="C36" s="170" t="s">
        <v>44</v>
      </c>
      <c r="J36" s="122"/>
    </row>
    <row r="37" spans="1:10" x14ac:dyDescent="0.2">
      <c r="A37" s="120"/>
      <c r="C37" s="263" t="s">
        <v>184</v>
      </c>
      <c r="D37" s="263"/>
      <c r="E37" s="263"/>
      <c r="F37" s="263"/>
      <c r="G37" s="263"/>
      <c r="J37" s="122"/>
    </row>
    <row r="41" spans="1:10" x14ac:dyDescent="0.2">
      <c r="C41" s="170" t="s">
        <v>198</v>
      </c>
    </row>
  </sheetData>
  <mergeCells count="8">
    <mergeCell ref="B21:B26"/>
    <mergeCell ref="C37:G37"/>
    <mergeCell ref="A2:J2"/>
    <mergeCell ref="A4:J4"/>
    <mergeCell ref="A7:C7"/>
    <mergeCell ref="B8:B12"/>
    <mergeCell ref="B13:B15"/>
    <mergeCell ref="B16:B19"/>
  </mergeCells>
  <printOptions horizontalCentered="1"/>
  <pageMargins left="0.31496062992125984" right="0.31496062992125984" top="0.35433070866141736" bottom="0.35433070866141736" header="0" footer="0"/>
  <pageSetup paperSize="9" scale="5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K40"/>
  <sheetViews>
    <sheetView rightToLeft="1" zoomScale="90" zoomScaleNormal="90" workbookViewId="0">
      <pane ySplit="6" topLeftCell="A7" activePane="bottomLeft" state="frozen"/>
      <selection activeCell="C32" sqref="C32"/>
      <selection pane="bottomLeft" activeCell="K1" sqref="K1"/>
    </sheetView>
  </sheetViews>
  <sheetFormatPr defaultColWidth="8.75" defaultRowHeight="18.75" x14ac:dyDescent="0.2"/>
  <cols>
    <col min="1" max="1" width="5.5" style="120" customWidth="1"/>
    <col min="2" max="2" width="17.625" style="94" customWidth="1"/>
    <col min="3" max="3" width="49.75" style="95" customWidth="1"/>
    <col min="4" max="4" width="13.625" style="95" customWidth="1"/>
    <col min="5" max="5" width="12.375" style="97" customWidth="1"/>
    <col min="6" max="6" width="6.625" style="95" customWidth="1"/>
    <col min="7" max="7" width="7.75" style="95" bestFit="1" customWidth="1"/>
    <col min="8" max="8" width="14.125" style="122" customWidth="1"/>
    <col min="9" max="9" width="16.875" style="122" customWidth="1"/>
    <col min="10" max="10" width="22" style="122" customWidth="1"/>
    <col min="11" max="11" width="66.625" style="97" customWidth="1"/>
    <col min="12" max="12" width="17" style="95" customWidth="1"/>
    <col min="13" max="16384" width="8.75" style="95"/>
  </cols>
  <sheetData>
    <row r="1" spans="1:11" x14ac:dyDescent="0.2">
      <c r="H1" s="97"/>
      <c r="I1" s="97"/>
      <c r="J1" s="97"/>
      <c r="K1" s="98">
        <v>45748</v>
      </c>
    </row>
    <row r="2" spans="1:11" s="99" customFormat="1" ht="19.5" x14ac:dyDescent="0.2">
      <c r="A2" s="252" t="s">
        <v>206</v>
      </c>
      <c r="B2" s="252"/>
      <c r="C2" s="252"/>
      <c r="D2" s="252"/>
      <c r="E2" s="252"/>
      <c r="F2" s="252"/>
      <c r="G2" s="252"/>
      <c r="H2" s="252"/>
      <c r="I2" s="252"/>
      <c r="J2" s="252"/>
      <c r="K2" s="252"/>
    </row>
    <row r="3" spans="1:11" s="99" customFormat="1" ht="19.5" x14ac:dyDescent="0.2">
      <c r="A3" s="100"/>
      <c r="B3" s="100"/>
      <c r="C3" s="100"/>
      <c r="D3" s="100"/>
      <c r="E3" s="100"/>
      <c r="F3" s="100"/>
      <c r="G3" s="100"/>
      <c r="H3" s="100"/>
      <c r="I3" s="100"/>
      <c r="J3" s="100"/>
      <c r="K3" s="100"/>
    </row>
    <row r="4" spans="1:11" s="99" customFormat="1" ht="19.5" x14ac:dyDescent="0.2">
      <c r="A4" s="253" t="s">
        <v>205</v>
      </c>
      <c r="B4" s="253"/>
      <c r="C4" s="253"/>
      <c r="D4" s="253"/>
      <c r="E4" s="253"/>
      <c r="F4" s="253"/>
      <c r="G4" s="253"/>
      <c r="H4" s="253"/>
      <c r="I4" s="253"/>
      <c r="J4" s="253"/>
      <c r="K4" s="253"/>
    </row>
    <row r="6" spans="1:11" s="99" customFormat="1" ht="62.25" customHeight="1" x14ac:dyDescent="0.2">
      <c r="A6" s="123" t="s">
        <v>0</v>
      </c>
      <c r="B6" s="123" t="s">
        <v>1</v>
      </c>
      <c r="C6" s="123" t="s">
        <v>2</v>
      </c>
      <c r="D6" s="123" t="s">
        <v>3</v>
      </c>
      <c r="E6" s="123" t="s">
        <v>4</v>
      </c>
      <c r="F6" s="101" t="s">
        <v>23</v>
      </c>
      <c r="G6" s="101" t="s">
        <v>5</v>
      </c>
      <c r="H6" s="123" t="s">
        <v>399</v>
      </c>
      <c r="I6" s="123" t="s">
        <v>200</v>
      </c>
      <c r="J6" s="123" t="s">
        <v>143</v>
      </c>
      <c r="K6" s="123" t="s">
        <v>6</v>
      </c>
    </row>
    <row r="7" spans="1:11" ht="18.75" customHeight="1" x14ac:dyDescent="0.2">
      <c r="A7" s="183"/>
      <c r="B7" s="139"/>
      <c r="C7" s="184" t="s">
        <v>47</v>
      </c>
      <c r="D7" s="185"/>
      <c r="E7" s="186"/>
      <c r="F7" s="182"/>
      <c r="G7" s="182"/>
      <c r="H7" s="193"/>
      <c r="I7" s="193"/>
      <c r="J7" s="188"/>
      <c r="K7" s="194"/>
    </row>
    <row r="8" spans="1:11" x14ac:dyDescent="0.2">
      <c r="A8" s="142">
        <v>1</v>
      </c>
      <c r="B8" s="248" t="s">
        <v>172</v>
      </c>
      <c r="C8" s="143" t="s">
        <v>24</v>
      </c>
      <c r="D8" s="187"/>
      <c r="E8" s="162"/>
      <c r="F8" s="111"/>
      <c r="G8" s="111"/>
      <c r="H8" s="164">
        <f>G8*F8</f>
        <v>0</v>
      </c>
      <c r="I8" s="164">
        <f>H8*1.18</f>
        <v>0</v>
      </c>
      <c r="J8" s="164">
        <v>24</v>
      </c>
      <c r="K8" s="195" t="s">
        <v>167</v>
      </c>
    </row>
    <row r="9" spans="1:11" x14ac:dyDescent="0.2">
      <c r="A9" s="142">
        <v>2</v>
      </c>
      <c r="B9" s="249"/>
      <c r="C9" s="143" t="s">
        <v>57</v>
      </c>
      <c r="D9" s="187"/>
      <c r="E9" s="162"/>
      <c r="F9" s="111"/>
      <c r="G9" s="111"/>
      <c r="H9" s="164">
        <f t="shared" ref="H9:H22" si="0">G9*F9</f>
        <v>0</v>
      </c>
      <c r="I9" s="164">
        <f>H9*1.18</f>
        <v>0</v>
      </c>
      <c r="J9" s="196" t="s">
        <v>73</v>
      </c>
      <c r="K9" s="195" t="s">
        <v>146</v>
      </c>
    </row>
    <row r="10" spans="1:11" ht="37.5" x14ac:dyDescent="0.2">
      <c r="A10" s="142">
        <v>3</v>
      </c>
      <c r="B10" s="249"/>
      <c r="C10" s="143" t="s">
        <v>25</v>
      </c>
      <c r="D10" s="187"/>
      <c r="E10" s="162"/>
      <c r="F10" s="111"/>
      <c r="G10" s="111"/>
      <c r="H10" s="164">
        <f t="shared" si="0"/>
        <v>0</v>
      </c>
      <c r="I10" s="164">
        <f t="shared" ref="I10:I22" si="1">H10*1.18</f>
        <v>0</v>
      </c>
      <c r="J10" s="164" t="s">
        <v>170</v>
      </c>
      <c r="K10" s="195" t="s">
        <v>58</v>
      </c>
    </row>
    <row r="11" spans="1:11" x14ac:dyDescent="0.2">
      <c r="A11" s="142">
        <v>4</v>
      </c>
      <c r="B11" s="249"/>
      <c r="C11" s="143" t="s">
        <v>26</v>
      </c>
      <c r="D11" s="187"/>
      <c r="E11" s="162"/>
      <c r="F11" s="111"/>
      <c r="G11" s="111"/>
      <c r="H11" s="164">
        <f t="shared" si="0"/>
        <v>0</v>
      </c>
      <c r="I11" s="164">
        <f t="shared" si="1"/>
        <v>0</v>
      </c>
      <c r="J11" s="164" t="s">
        <v>48</v>
      </c>
      <c r="K11" s="195" t="s">
        <v>45</v>
      </c>
    </row>
    <row r="12" spans="1:11" x14ac:dyDescent="0.2">
      <c r="A12" s="142">
        <v>5</v>
      </c>
      <c r="B12" s="249"/>
      <c r="C12" s="143" t="s">
        <v>59</v>
      </c>
      <c r="D12" s="187"/>
      <c r="E12" s="162"/>
      <c r="F12" s="111"/>
      <c r="G12" s="111"/>
      <c r="H12" s="164">
        <f t="shared" si="0"/>
        <v>0</v>
      </c>
      <c r="I12" s="164">
        <f t="shared" si="1"/>
        <v>0</v>
      </c>
      <c r="J12" s="164" t="s">
        <v>55</v>
      </c>
      <c r="K12" s="195" t="s">
        <v>60</v>
      </c>
    </row>
    <row r="13" spans="1:11" x14ac:dyDescent="0.2">
      <c r="A13" s="142">
        <v>6</v>
      </c>
      <c r="B13" s="249"/>
      <c r="C13" s="143" t="s">
        <v>61</v>
      </c>
      <c r="D13" s="187"/>
      <c r="E13" s="162"/>
      <c r="F13" s="111"/>
      <c r="G13" s="111"/>
      <c r="H13" s="164">
        <f t="shared" si="0"/>
        <v>0</v>
      </c>
      <c r="I13" s="164">
        <f t="shared" si="1"/>
        <v>0</v>
      </c>
      <c r="J13" s="164" t="s">
        <v>49</v>
      </c>
      <c r="K13" s="195" t="s">
        <v>50</v>
      </c>
    </row>
    <row r="14" spans="1:11" x14ac:dyDescent="0.2">
      <c r="A14" s="142">
        <v>7</v>
      </c>
      <c r="B14" s="249"/>
      <c r="C14" s="143" t="s">
        <v>52</v>
      </c>
      <c r="D14" s="187"/>
      <c r="E14" s="162"/>
      <c r="F14" s="111"/>
      <c r="G14" s="111"/>
      <c r="H14" s="164">
        <f t="shared" si="0"/>
        <v>0</v>
      </c>
      <c r="I14" s="164">
        <f t="shared" si="1"/>
        <v>0</v>
      </c>
      <c r="J14" s="164" t="s">
        <v>54</v>
      </c>
      <c r="K14" s="195" t="s">
        <v>53</v>
      </c>
    </row>
    <row r="15" spans="1:11" x14ac:dyDescent="0.2">
      <c r="A15" s="142">
        <v>8</v>
      </c>
      <c r="B15" s="249"/>
      <c r="C15" s="143" t="s">
        <v>63</v>
      </c>
      <c r="D15" s="187"/>
      <c r="E15" s="162"/>
      <c r="F15" s="111"/>
      <c r="G15" s="111"/>
      <c r="H15" s="164">
        <f t="shared" si="0"/>
        <v>0</v>
      </c>
      <c r="I15" s="164">
        <f t="shared" si="1"/>
        <v>0</v>
      </c>
      <c r="J15" s="196" t="s">
        <v>51</v>
      </c>
      <c r="K15" s="195" t="s">
        <v>64</v>
      </c>
    </row>
    <row r="16" spans="1:11" x14ac:dyDescent="0.2">
      <c r="A16" s="142">
        <v>9</v>
      </c>
      <c r="B16" s="249"/>
      <c r="C16" s="143" t="s">
        <v>171</v>
      </c>
      <c r="D16" s="187"/>
      <c r="E16" s="162"/>
      <c r="F16" s="111"/>
      <c r="G16" s="111"/>
      <c r="H16" s="164">
        <f t="shared" si="0"/>
        <v>0</v>
      </c>
      <c r="I16" s="164">
        <f t="shared" si="1"/>
        <v>0</v>
      </c>
      <c r="J16" s="196" t="s">
        <v>88</v>
      </c>
      <c r="K16" s="195"/>
    </row>
    <row r="17" spans="1:11" x14ac:dyDescent="0.2">
      <c r="A17" s="142">
        <v>10</v>
      </c>
      <c r="B17" s="249"/>
      <c r="C17" s="143" t="s">
        <v>27</v>
      </c>
      <c r="D17" s="187"/>
      <c r="E17" s="162"/>
      <c r="F17" s="111"/>
      <c r="G17" s="111"/>
      <c r="H17" s="164">
        <f t="shared" si="0"/>
        <v>0</v>
      </c>
      <c r="I17" s="164">
        <f t="shared" si="1"/>
        <v>0</v>
      </c>
      <c r="J17" s="164" t="s">
        <v>56</v>
      </c>
      <c r="K17" s="195" t="s">
        <v>173</v>
      </c>
    </row>
    <row r="18" spans="1:11" x14ac:dyDescent="0.2">
      <c r="A18" s="142">
        <v>11</v>
      </c>
      <c r="B18" s="249"/>
      <c r="C18" s="157" t="s">
        <v>168</v>
      </c>
      <c r="D18" s="187"/>
      <c r="E18" s="162"/>
      <c r="F18" s="111"/>
      <c r="G18" s="111"/>
      <c r="H18" s="164">
        <f t="shared" si="0"/>
        <v>0</v>
      </c>
      <c r="I18" s="164">
        <f t="shared" si="1"/>
        <v>0</v>
      </c>
      <c r="J18" s="164">
        <v>18</v>
      </c>
      <c r="K18" s="195" t="s">
        <v>195</v>
      </c>
    </row>
    <row r="19" spans="1:11" x14ac:dyDescent="0.2">
      <c r="A19" s="142">
        <v>12</v>
      </c>
      <c r="B19" s="249"/>
      <c r="C19" s="157" t="s">
        <v>66</v>
      </c>
      <c r="D19" s="187"/>
      <c r="E19" s="162"/>
      <c r="F19" s="111"/>
      <c r="G19" s="111"/>
      <c r="H19" s="164">
        <f t="shared" si="0"/>
        <v>0</v>
      </c>
      <c r="I19" s="164">
        <f t="shared" si="1"/>
        <v>0</v>
      </c>
      <c r="J19" s="164">
        <v>17</v>
      </c>
      <c r="K19" s="195" t="s">
        <v>65</v>
      </c>
    </row>
    <row r="20" spans="1:11" ht="37.5" x14ac:dyDescent="0.2">
      <c r="A20" s="142">
        <v>13</v>
      </c>
      <c r="B20" s="249"/>
      <c r="C20" s="143" t="s">
        <v>46</v>
      </c>
      <c r="D20" s="187"/>
      <c r="E20" s="162"/>
      <c r="F20" s="111"/>
      <c r="G20" s="111"/>
      <c r="H20" s="164">
        <f t="shared" si="0"/>
        <v>0</v>
      </c>
      <c r="I20" s="164">
        <f t="shared" si="1"/>
        <v>0</v>
      </c>
      <c r="J20" s="164">
        <v>30</v>
      </c>
      <c r="K20" s="195" t="s">
        <v>62</v>
      </c>
    </row>
    <row r="21" spans="1:11" ht="37.5" x14ac:dyDescent="0.2">
      <c r="A21" s="142">
        <v>14</v>
      </c>
      <c r="B21" s="249"/>
      <c r="C21" s="143" t="s">
        <v>180</v>
      </c>
      <c r="D21" s="187"/>
      <c r="E21" s="162"/>
      <c r="F21" s="111"/>
      <c r="G21" s="111"/>
      <c r="H21" s="164">
        <f t="shared" si="0"/>
        <v>0</v>
      </c>
      <c r="I21" s="164">
        <f t="shared" si="1"/>
        <v>0</v>
      </c>
      <c r="J21" s="164" t="s">
        <v>169</v>
      </c>
      <c r="K21" s="195" t="s">
        <v>179</v>
      </c>
    </row>
    <row r="22" spans="1:11" x14ac:dyDescent="0.2">
      <c r="A22" s="142">
        <v>15</v>
      </c>
      <c r="B22" s="250"/>
      <c r="C22" s="143" t="s">
        <v>12</v>
      </c>
      <c r="D22" s="187"/>
      <c r="E22" s="162"/>
      <c r="F22" s="111"/>
      <c r="G22" s="111"/>
      <c r="H22" s="164">
        <f t="shared" si="0"/>
        <v>0</v>
      </c>
      <c r="I22" s="164">
        <f t="shared" si="1"/>
        <v>0</v>
      </c>
      <c r="J22" s="164"/>
      <c r="K22" s="195" t="s">
        <v>28</v>
      </c>
    </row>
    <row r="23" spans="1:11" ht="30" customHeight="1" x14ac:dyDescent="0.2">
      <c r="A23" s="139">
        <v>16</v>
      </c>
      <c r="B23" s="139"/>
      <c r="C23" s="140" t="s">
        <v>185</v>
      </c>
      <c r="D23" s="188"/>
      <c r="E23" s="139"/>
      <c r="F23" s="113"/>
      <c r="G23" s="113"/>
      <c r="H23" s="160">
        <f>SUM(H8:H22)</f>
        <v>0</v>
      </c>
      <c r="I23" s="160">
        <f>SUM(I8:I22)</f>
        <v>0</v>
      </c>
      <c r="J23" s="160"/>
      <c r="K23" s="160"/>
    </row>
    <row r="24" spans="1:11" ht="93.75" x14ac:dyDescent="0.2">
      <c r="A24" s="142">
        <v>17</v>
      </c>
      <c r="B24" s="248" t="s">
        <v>13</v>
      </c>
      <c r="C24" s="143" t="s">
        <v>14</v>
      </c>
      <c r="D24" s="144" t="s">
        <v>15</v>
      </c>
      <c r="E24" s="145">
        <v>0.1</v>
      </c>
      <c r="F24" s="111"/>
      <c r="G24" s="111"/>
      <c r="H24" s="164">
        <f>H23*0.1</f>
        <v>0</v>
      </c>
      <c r="I24" s="164">
        <f>H24*1.18</f>
        <v>0</v>
      </c>
      <c r="J24" s="164"/>
      <c r="K24" s="143" t="s">
        <v>190</v>
      </c>
    </row>
    <row r="25" spans="1:11" x14ac:dyDescent="0.2">
      <c r="A25" s="142">
        <v>18</v>
      </c>
      <c r="B25" s="249"/>
      <c r="C25" s="157" t="s">
        <v>16</v>
      </c>
      <c r="D25" s="144" t="s">
        <v>17</v>
      </c>
      <c r="E25" s="145">
        <v>0.04</v>
      </c>
      <c r="F25" s="111"/>
      <c r="G25" s="111"/>
      <c r="H25" s="164">
        <f>H23*0.04</f>
        <v>0</v>
      </c>
      <c r="I25" s="164">
        <f>1.18*H25</f>
        <v>0</v>
      </c>
      <c r="J25" s="164"/>
      <c r="K25" s="164"/>
    </row>
    <row r="26" spans="1:11" ht="37.5" x14ac:dyDescent="0.2">
      <c r="A26" s="142">
        <v>19</v>
      </c>
      <c r="B26" s="249"/>
      <c r="C26" s="157" t="s">
        <v>42</v>
      </c>
      <c r="D26" s="187"/>
      <c r="E26" s="189"/>
      <c r="F26" s="111"/>
      <c r="G26" s="111"/>
      <c r="H26" s="164"/>
      <c r="I26" s="164"/>
      <c r="J26" s="164"/>
      <c r="K26" s="143" t="s">
        <v>181</v>
      </c>
    </row>
    <row r="27" spans="1:11" x14ac:dyDescent="0.2">
      <c r="A27" s="142">
        <v>20</v>
      </c>
      <c r="B27" s="249"/>
      <c r="C27" s="157" t="s">
        <v>400</v>
      </c>
      <c r="D27" s="187"/>
      <c r="E27" s="162"/>
      <c r="F27" s="111"/>
      <c r="G27" s="111"/>
      <c r="H27" s="164"/>
      <c r="I27" s="164"/>
      <c r="J27" s="164"/>
      <c r="K27" s="143" t="s">
        <v>192</v>
      </c>
    </row>
    <row r="28" spans="1:11" x14ac:dyDescent="0.2">
      <c r="A28" s="142">
        <v>21</v>
      </c>
      <c r="B28" s="249"/>
      <c r="C28" s="157" t="s">
        <v>182</v>
      </c>
      <c r="D28" s="187"/>
      <c r="E28" s="162"/>
      <c r="F28" s="111"/>
      <c r="G28" s="111"/>
      <c r="H28" s="164"/>
      <c r="I28" s="164"/>
      <c r="J28" s="164"/>
      <c r="K28" s="143"/>
    </row>
    <row r="29" spans="1:11" x14ac:dyDescent="0.2">
      <c r="A29" s="142">
        <v>22</v>
      </c>
      <c r="B29" s="249"/>
      <c r="C29" s="157" t="s">
        <v>183</v>
      </c>
      <c r="D29" s="187"/>
      <c r="E29" s="162"/>
      <c r="F29" s="111"/>
      <c r="G29" s="111"/>
      <c r="H29" s="164"/>
      <c r="I29" s="164"/>
      <c r="J29" s="164"/>
      <c r="K29" s="143" t="s">
        <v>203</v>
      </c>
    </row>
    <row r="30" spans="1:11" ht="37.5" x14ac:dyDescent="0.2">
      <c r="A30" s="142">
        <v>23</v>
      </c>
      <c r="B30" s="176"/>
      <c r="C30" s="157" t="s">
        <v>18</v>
      </c>
      <c r="D30" s="190"/>
      <c r="E30" s="145">
        <v>0.04</v>
      </c>
      <c r="F30" s="111"/>
      <c r="G30" s="111"/>
      <c r="H30" s="164">
        <f>E30*(H24+H25+H26+H28+H29)</f>
        <v>0</v>
      </c>
      <c r="I30" s="164">
        <f>H30</f>
        <v>0</v>
      </c>
      <c r="J30" s="164"/>
      <c r="K30" s="143" t="s">
        <v>191</v>
      </c>
    </row>
    <row r="31" spans="1:11" ht="30" customHeight="1" x14ac:dyDescent="0.2">
      <c r="A31" s="139">
        <v>24</v>
      </c>
      <c r="B31" s="139"/>
      <c r="C31" s="140" t="s">
        <v>189</v>
      </c>
      <c r="D31" s="188"/>
      <c r="E31" s="139"/>
      <c r="F31" s="113"/>
      <c r="G31" s="113"/>
      <c r="H31" s="160" t="e">
        <f>H24:H30</f>
        <v>#VALUE!</v>
      </c>
      <c r="I31" s="160">
        <f>SUM(I24:I30)</f>
        <v>0</v>
      </c>
      <c r="J31" s="160"/>
      <c r="K31" s="160"/>
    </row>
    <row r="32" spans="1:11" ht="30" customHeight="1" x14ac:dyDescent="0.2">
      <c r="A32" s="149">
        <v>25</v>
      </c>
      <c r="B32" s="149"/>
      <c r="C32" s="150" t="s">
        <v>188</v>
      </c>
      <c r="D32" s="191"/>
      <c r="E32" s="149"/>
      <c r="F32" s="115"/>
      <c r="G32" s="115"/>
      <c r="H32" s="179" t="e">
        <f>H31+H23</f>
        <v>#VALUE!</v>
      </c>
      <c r="I32" s="179">
        <f>I23+I31</f>
        <v>0</v>
      </c>
      <c r="J32" s="179"/>
      <c r="K32" s="179"/>
    </row>
    <row r="33" spans="1:11" ht="104.25" customHeight="1" x14ac:dyDescent="0.2">
      <c r="A33" s="142">
        <v>26</v>
      </c>
      <c r="B33" s="153"/>
      <c r="C33" s="143" t="s">
        <v>19</v>
      </c>
      <c r="D33" s="144" t="s">
        <v>187</v>
      </c>
      <c r="E33" s="145">
        <v>0.15</v>
      </c>
      <c r="F33" s="111"/>
      <c r="G33" s="111"/>
      <c r="H33" s="164" t="e">
        <f>H32*E33</f>
        <v>#VALUE!</v>
      </c>
      <c r="I33" s="164">
        <f>I32*E33</f>
        <v>0</v>
      </c>
      <c r="J33" s="164"/>
      <c r="K33" s="157" t="s">
        <v>199</v>
      </c>
    </row>
    <row r="34" spans="1:11" ht="30" customHeight="1" x14ac:dyDescent="0.2">
      <c r="A34" s="154">
        <v>27</v>
      </c>
      <c r="B34" s="154"/>
      <c r="C34" s="192" t="s">
        <v>186</v>
      </c>
      <c r="D34" s="154"/>
      <c r="E34" s="156">
        <v>1</v>
      </c>
      <c r="F34" s="117"/>
      <c r="G34" s="117"/>
      <c r="H34" s="180" t="e">
        <f>H33+H32</f>
        <v>#VALUE!</v>
      </c>
      <c r="I34" s="180">
        <f>I33+I32</f>
        <v>0</v>
      </c>
      <c r="J34" s="181"/>
      <c r="K34" s="181"/>
    </row>
    <row r="35" spans="1:11" x14ac:dyDescent="0.2">
      <c r="H35" s="121"/>
      <c r="I35" s="121"/>
      <c r="J35" s="121"/>
      <c r="K35" s="121"/>
    </row>
    <row r="36" spans="1:11" x14ac:dyDescent="0.2">
      <c r="C36" s="99" t="s">
        <v>20</v>
      </c>
      <c r="K36" s="122"/>
    </row>
    <row r="37" spans="1:11" x14ac:dyDescent="0.2">
      <c r="C37" s="95" t="s">
        <v>21</v>
      </c>
      <c r="K37" s="122"/>
    </row>
    <row r="38" spans="1:11" x14ac:dyDescent="0.2">
      <c r="C38" s="95" t="s">
        <v>22</v>
      </c>
      <c r="K38" s="122"/>
    </row>
    <row r="39" spans="1:11" x14ac:dyDescent="0.2">
      <c r="C39" s="95" t="s">
        <v>44</v>
      </c>
      <c r="K39" s="122"/>
    </row>
    <row r="40" spans="1:11" x14ac:dyDescent="0.2">
      <c r="C40" s="251" t="s">
        <v>184</v>
      </c>
      <c r="D40" s="251"/>
      <c r="E40" s="251"/>
      <c r="F40" s="251"/>
      <c r="G40" s="251"/>
      <c r="H40" s="251"/>
      <c r="I40" s="251"/>
      <c r="J40" s="251"/>
      <c r="K40" s="122"/>
    </row>
  </sheetData>
  <mergeCells count="5">
    <mergeCell ref="A2:K2"/>
    <mergeCell ref="A4:K4"/>
    <mergeCell ref="B8:B22"/>
    <mergeCell ref="B24:B29"/>
    <mergeCell ref="C40:J40"/>
  </mergeCells>
  <printOptions horizontalCentered="1"/>
  <pageMargins left="0.31496062992125984" right="0.31496062992125984" top="0.35433070866141736" bottom="0.35433070866141736" header="0" footer="0"/>
  <pageSetup paperSize="8" scale="5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0"/>
  <sheetViews>
    <sheetView rightToLeft="1" zoomScale="115" zoomScaleNormal="115" workbookViewId="0">
      <selection activeCell="E1" sqref="E1"/>
    </sheetView>
  </sheetViews>
  <sheetFormatPr defaultColWidth="9" defaultRowHeight="30" customHeight="1" x14ac:dyDescent="0.25"/>
  <cols>
    <col min="1" max="1" width="9" style="1"/>
    <col min="2" max="2" width="10.625" style="4" customWidth="1"/>
    <col min="3" max="3" width="34.25" style="1" customWidth="1"/>
    <col min="4" max="4" width="75.5" style="2" customWidth="1"/>
    <col min="5" max="5" width="15.625" style="1" customWidth="1"/>
    <col min="6" max="9" width="9" style="1"/>
    <col min="10" max="10" width="37.5" style="1" customWidth="1"/>
    <col min="11" max="16384" width="9" style="1"/>
  </cols>
  <sheetData>
    <row r="1" spans="1:5" ht="30" customHeight="1" x14ac:dyDescent="0.25">
      <c r="E1" s="11">
        <v>45748</v>
      </c>
    </row>
    <row r="4" spans="1:5" s="51" customFormat="1" ht="30" customHeight="1" x14ac:dyDescent="0.2">
      <c r="A4" s="264" t="s">
        <v>67</v>
      </c>
      <c r="B4" s="264"/>
      <c r="C4" s="264"/>
      <c r="D4" s="264"/>
      <c r="E4" s="264"/>
    </row>
    <row r="5" spans="1:5" s="3" customFormat="1" ht="30" customHeight="1" x14ac:dyDescent="0.25">
      <c r="A5" s="265"/>
      <c r="B5" s="265"/>
      <c r="C5" s="265"/>
      <c r="D5" s="265"/>
      <c r="E5" s="265"/>
    </row>
    <row r="6" spans="1:5" s="6" customFormat="1" ht="30" customHeight="1" x14ac:dyDescent="0.3">
      <c r="A6" s="5" t="s">
        <v>68</v>
      </c>
      <c r="B6" s="5" t="s">
        <v>69</v>
      </c>
      <c r="C6" s="5" t="s">
        <v>70</v>
      </c>
      <c r="D6" s="5" t="s">
        <v>71</v>
      </c>
      <c r="E6" s="5" t="s">
        <v>72</v>
      </c>
    </row>
    <row r="7" spans="1:5" ht="30" customHeight="1" x14ac:dyDescent="0.25">
      <c r="A7" s="7">
        <v>1</v>
      </c>
      <c r="B7" s="8" t="s">
        <v>73</v>
      </c>
      <c r="C7" s="10" t="s">
        <v>57</v>
      </c>
      <c r="D7" s="10" t="s">
        <v>146</v>
      </c>
      <c r="E7" s="9"/>
    </row>
    <row r="8" spans="1:5" ht="30" customHeight="1" x14ac:dyDescent="0.25">
      <c r="A8" s="7">
        <v>2</v>
      </c>
      <c r="B8" s="8" t="s">
        <v>74</v>
      </c>
      <c r="C8" s="10" t="s">
        <v>75</v>
      </c>
      <c r="D8" s="10" t="s">
        <v>147</v>
      </c>
      <c r="E8" s="9"/>
    </row>
    <row r="9" spans="1:5" ht="30" customHeight="1" x14ac:dyDescent="0.25">
      <c r="A9" s="7">
        <v>3</v>
      </c>
      <c r="B9" s="8" t="s">
        <v>76</v>
      </c>
      <c r="C9" s="10" t="s">
        <v>77</v>
      </c>
      <c r="D9" s="10" t="s">
        <v>404</v>
      </c>
      <c r="E9" s="9"/>
    </row>
    <row r="10" spans="1:5" ht="30" customHeight="1" x14ac:dyDescent="0.25">
      <c r="A10" s="7">
        <v>4</v>
      </c>
      <c r="B10" s="8" t="s">
        <v>78</v>
      </c>
      <c r="C10" s="10" t="s">
        <v>79</v>
      </c>
      <c r="D10" s="10" t="s">
        <v>80</v>
      </c>
      <c r="E10" s="9"/>
    </row>
    <row r="11" spans="1:5" ht="30" customHeight="1" x14ac:dyDescent="0.25">
      <c r="A11" s="7">
        <v>5</v>
      </c>
      <c r="B11" s="8" t="s">
        <v>81</v>
      </c>
      <c r="C11" s="10" t="s">
        <v>82</v>
      </c>
      <c r="D11" s="10" t="s">
        <v>142</v>
      </c>
      <c r="E11" s="9"/>
    </row>
    <row r="12" spans="1:5" ht="30" customHeight="1" x14ac:dyDescent="0.25">
      <c r="A12" s="7">
        <v>6</v>
      </c>
      <c r="B12" s="8" t="s">
        <v>83</v>
      </c>
      <c r="C12" s="10" t="s">
        <v>84</v>
      </c>
      <c r="D12" s="10" t="s">
        <v>85</v>
      </c>
      <c r="E12" s="9"/>
    </row>
    <row r="13" spans="1:5" ht="30" customHeight="1" x14ac:dyDescent="0.25">
      <c r="A13" s="7">
        <v>7</v>
      </c>
      <c r="B13" s="8" t="s">
        <v>86</v>
      </c>
      <c r="C13" s="10" t="s">
        <v>87</v>
      </c>
      <c r="D13" s="10" t="s">
        <v>148</v>
      </c>
      <c r="E13" s="9"/>
    </row>
    <row r="14" spans="1:5" ht="30" customHeight="1" x14ac:dyDescent="0.25">
      <c r="A14" s="7">
        <v>8</v>
      </c>
      <c r="B14" s="8" t="s">
        <v>88</v>
      </c>
      <c r="C14" s="10" t="s">
        <v>89</v>
      </c>
      <c r="D14" s="10" t="s">
        <v>149</v>
      </c>
      <c r="E14" s="9"/>
    </row>
    <row r="15" spans="1:5" ht="30" customHeight="1" x14ac:dyDescent="0.25">
      <c r="A15" s="7">
        <v>9</v>
      </c>
      <c r="B15" s="8" t="s">
        <v>90</v>
      </c>
      <c r="C15" s="10" t="s">
        <v>91</v>
      </c>
      <c r="D15" s="10" t="s">
        <v>92</v>
      </c>
      <c r="E15" s="9"/>
    </row>
    <row r="16" spans="1:5" ht="30" customHeight="1" x14ac:dyDescent="0.25">
      <c r="A16" s="7">
        <v>10</v>
      </c>
      <c r="B16" s="8" t="s">
        <v>93</v>
      </c>
      <c r="C16" s="10" t="s">
        <v>94</v>
      </c>
      <c r="D16" s="10" t="s">
        <v>150</v>
      </c>
      <c r="E16" s="9"/>
    </row>
    <row r="17" spans="1:5" ht="30" customHeight="1" x14ac:dyDescent="0.25">
      <c r="A17" s="7">
        <v>11</v>
      </c>
      <c r="B17" s="8" t="s">
        <v>95</v>
      </c>
      <c r="C17" s="10" t="s">
        <v>96</v>
      </c>
      <c r="D17" s="10" t="s">
        <v>151</v>
      </c>
      <c r="E17" s="9"/>
    </row>
    <row r="18" spans="1:5" ht="30" customHeight="1" x14ac:dyDescent="0.25">
      <c r="A18" s="7">
        <v>12</v>
      </c>
      <c r="B18" s="8" t="s">
        <v>97</v>
      </c>
      <c r="C18" s="10" t="s">
        <v>98</v>
      </c>
      <c r="D18" s="10" t="s">
        <v>152</v>
      </c>
      <c r="E18" s="9"/>
    </row>
    <row r="19" spans="1:5" ht="30" customHeight="1" x14ac:dyDescent="0.25">
      <c r="A19" s="7">
        <v>13</v>
      </c>
      <c r="B19" s="8" t="s">
        <v>99</v>
      </c>
      <c r="C19" s="10" t="s">
        <v>100</v>
      </c>
      <c r="D19" s="10" t="s">
        <v>153</v>
      </c>
      <c r="E19" s="9"/>
    </row>
    <row r="20" spans="1:5" ht="30" customHeight="1" x14ac:dyDescent="0.25">
      <c r="A20" s="7">
        <v>14</v>
      </c>
      <c r="B20" s="8" t="s">
        <v>101</v>
      </c>
      <c r="C20" s="10" t="s">
        <v>102</v>
      </c>
      <c r="D20" s="10" t="s">
        <v>103</v>
      </c>
      <c r="E20" s="9"/>
    </row>
    <row r="21" spans="1:5" ht="30" customHeight="1" x14ac:dyDescent="0.25">
      <c r="A21" s="7">
        <v>15</v>
      </c>
      <c r="B21" s="8" t="s">
        <v>104</v>
      </c>
      <c r="C21" s="10" t="s">
        <v>105</v>
      </c>
      <c r="D21" s="10" t="s">
        <v>154</v>
      </c>
      <c r="E21" s="9"/>
    </row>
    <row r="22" spans="1:5" ht="30" customHeight="1" x14ac:dyDescent="0.25">
      <c r="A22" s="7">
        <v>16</v>
      </c>
      <c r="B22" s="8" t="s">
        <v>106</v>
      </c>
      <c r="C22" s="10" t="s">
        <v>107</v>
      </c>
      <c r="D22" s="10" t="s">
        <v>155</v>
      </c>
      <c r="E22" s="9"/>
    </row>
    <row r="23" spans="1:5" ht="30" customHeight="1" x14ac:dyDescent="0.25">
      <c r="A23" s="7">
        <v>17</v>
      </c>
      <c r="B23" s="8" t="s">
        <v>108</v>
      </c>
      <c r="C23" s="10" t="s">
        <v>109</v>
      </c>
      <c r="D23" s="10" t="s">
        <v>145</v>
      </c>
      <c r="E23" s="9"/>
    </row>
    <row r="24" spans="1:5" ht="30" customHeight="1" x14ac:dyDescent="0.25">
      <c r="A24" s="7">
        <v>18</v>
      </c>
      <c r="B24" s="8" t="s">
        <v>110</v>
      </c>
      <c r="C24" s="10" t="s">
        <v>111</v>
      </c>
      <c r="D24" s="10" t="s">
        <v>112</v>
      </c>
      <c r="E24" s="9"/>
    </row>
    <row r="25" spans="1:5" ht="30" customHeight="1" x14ac:dyDescent="0.25">
      <c r="A25" s="7">
        <v>19</v>
      </c>
      <c r="B25" s="8" t="s">
        <v>113</v>
      </c>
      <c r="C25" s="10" t="s">
        <v>114</v>
      </c>
      <c r="D25" s="10" t="s">
        <v>156</v>
      </c>
      <c r="E25" s="9"/>
    </row>
    <row r="26" spans="1:5" ht="30" customHeight="1" x14ac:dyDescent="0.25">
      <c r="A26" s="7">
        <v>20</v>
      </c>
      <c r="B26" s="8" t="s">
        <v>115</v>
      </c>
      <c r="C26" s="10" t="s">
        <v>116</v>
      </c>
      <c r="D26" s="10" t="s">
        <v>157</v>
      </c>
      <c r="E26" s="9"/>
    </row>
    <row r="27" spans="1:5" ht="30" customHeight="1" x14ac:dyDescent="0.25">
      <c r="A27" s="7">
        <v>21</v>
      </c>
      <c r="B27" s="8" t="s">
        <v>117</v>
      </c>
      <c r="C27" s="10" t="s">
        <v>118</v>
      </c>
      <c r="D27" s="10" t="s">
        <v>119</v>
      </c>
      <c r="E27" s="9"/>
    </row>
    <row r="28" spans="1:5" ht="42" customHeight="1" x14ac:dyDescent="0.25">
      <c r="A28" s="7">
        <v>22</v>
      </c>
      <c r="B28" s="8" t="s">
        <v>120</v>
      </c>
      <c r="C28" s="10" t="s">
        <v>121</v>
      </c>
      <c r="D28" s="10" t="s">
        <v>158</v>
      </c>
      <c r="E28" s="9"/>
    </row>
    <row r="29" spans="1:5" ht="38.25" customHeight="1" x14ac:dyDescent="0.25">
      <c r="A29" s="7">
        <v>23</v>
      </c>
      <c r="B29" s="8" t="s">
        <v>122</v>
      </c>
      <c r="C29" s="10" t="s">
        <v>123</v>
      </c>
      <c r="D29" s="10" t="s">
        <v>159</v>
      </c>
      <c r="E29" s="9"/>
    </row>
    <row r="30" spans="1:5" ht="38.25" customHeight="1" x14ac:dyDescent="0.25">
      <c r="A30" s="7">
        <v>24</v>
      </c>
      <c r="B30" s="8" t="s">
        <v>174</v>
      </c>
      <c r="C30" s="10" t="s">
        <v>175</v>
      </c>
      <c r="D30" s="10" t="s">
        <v>175</v>
      </c>
      <c r="E30" s="9"/>
    </row>
    <row r="31" spans="1:5" ht="30" customHeight="1" x14ac:dyDescent="0.25">
      <c r="A31" s="7">
        <v>25</v>
      </c>
      <c r="B31" s="8" t="s">
        <v>124</v>
      </c>
      <c r="C31" s="10" t="s">
        <v>125</v>
      </c>
      <c r="D31" s="10" t="s">
        <v>160</v>
      </c>
      <c r="E31" s="9"/>
    </row>
    <row r="32" spans="1:5" ht="30" customHeight="1" x14ac:dyDescent="0.25">
      <c r="A32" s="7">
        <v>26</v>
      </c>
      <c r="B32" s="8" t="s">
        <v>126</v>
      </c>
      <c r="C32" s="10" t="s">
        <v>127</v>
      </c>
      <c r="D32" s="10" t="s">
        <v>161</v>
      </c>
      <c r="E32" s="9"/>
    </row>
    <row r="33" spans="1:5" ht="36.75" customHeight="1" x14ac:dyDescent="0.25">
      <c r="A33" s="7">
        <v>27</v>
      </c>
      <c r="B33" s="8" t="s">
        <v>128</v>
      </c>
      <c r="C33" s="10" t="s">
        <v>129</v>
      </c>
      <c r="D33" s="10" t="s">
        <v>162</v>
      </c>
      <c r="E33" s="9"/>
    </row>
    <row r="34" spans="1:5" ht="30" customHeight="1" x14ac:dyDescent="0.25">
      <c r="A34" s="7">
        <v>28</v>
      </c>
      <c r="B34" s="8" t="s">
        <v>130</v>
      </c>
      <c r="C34" s="10" t="s">
        <v>131</v>
      </c>
      <c r="D34" s="10" t="s">
        <v>163</v>
      </c>
      <c r="E34" s="9"/>
    </row>
    <row r="35" spans="1:5" ht="30" customHeight="1" x14ac:dyDescent="0.25">
      <c r="A35" s="7">
        <v>29</v>
      </c>
      <c r="B35" s="8" t="s">
        <v>132</v>
      </c>
      <c r="C35" s="10" t="s">
        <v>133</v>
      </c>
      <c r="D35" s="10" t="s">
        <v>164</v>
      </c>
      <c r="E35" s="9"/>
    </row>
    <row r="36" spans="1:5" ht="30" customHeight="1" x14ac:dyDescent="0.25">
      <c r="A36" s="7">
        <v>30</v>
      </c>
      <c r="B36" s="8" t="s">
        <v>134</v>
      </c>
      <c r="C36" s="10" t="s">
        <v>135</v>
      </c>
      <c r="D36" s="10" t="s">
        <v>136</v>
      </c>
      <c r="E36" s="9"/>
    </row>
    <row r="37" spans="1:5" ht="30" customHeight="1" x14ac:dyDescent="0.25">
      <c r="A37" s="7"/>
      <c r="B37" s="8" t="s">
        <v>176</v>
      </c>
      <c r="C37" s="10" t="s">
        <v>177</v>
      </c>
      <c r="D37" s="10" t="s">
        <v>178</v>
      </c>
      <c r="E37" s="9"/>
    </row>
    <row r="38" spans="1:5" ht="30" customHeight="1" x14ac:dyDescent="0.25">
      <c r="A38" s="7">
        <v>31</v>
      </c>
      <c r="B38" s="8">
        <v>57</v>
      </c>
      <c r="C38" s="10" t="s">
        <v>137</v>
      </c>
      <c r="D38" s="10" t="s">
        <v>165</v>
      </c>
      <c r="E38" s="9"/>
    </row>
    <row r="39" spans="1:5" ht="30" customHeight="1" x14ac:dyDescent="0.25">
      <c r="A39" s="7">
        <v>32</v>
      </c>
      <c r="B39" s="8" t="s">
        <v>138</v>
      </c>
      <c r="C39" s="10" t="s">
        <v>139</v>
      </c>
      <c r="D39" s="10" t="s">
        <v>166</v>
      </c>
      <c r="E39" s="9"/>
    </row>
    <row r="40" spans="1:5" ht="30" customHeight="1" x14ac:dyDescent="0.25">
      <c r="A40" s="7">
        <v>33</v>
      </c>
      <c r="B40" s="8">
        <v>97</v>
      </c>
      <c r="C40" s="10" t="s">
        <v>140</v>
      </c>
      <c r="D40" s="10" t="s">
        <v>141</v>
      </c>
      <c r="E40" s="9"/>
    </row>
  </sheetData>
  <mergeCells count="2">
    <mergeCell ref="A4:E4"/>
    <mergeCell ref="A5:E5"/>
  </mergeCells>
  <pageMargins left="0.7" right="0.7" top="0.75" bottom="0.75" header="0.3" footer="0.3"/>
  <pageSetup paperSize="8" scale="83"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8"/>
  <sheetViews>
    <sheetView rightToLeft="1" zoomScale="80" zoomScaleNormal="80" workbookViewId="0">
      <selection activeCell="H5" sqref="H5:H7"/>
    </sheetView>
  </sheetViews>
  <sheetFormatPr defaultColWidth="9" defaultRowHeight="16.5" x14ac:dyDescent="0.2"/>
  <cols>
    <col min="1" max="1" width="7.125" style="19" customWidth="1"/>
    <col min="2" max="2" width="16.25" style="19" customWidth="1"/>
    <col min="3" max="3" width="15.875" style="19" customWidth="1"/>
    <col min="4" max="4" width="24.25" style="19" customWidth="1"/>
    <col min="5" max="5" width="10.5" style="20" customWidth="1"/>
    <col min="6" max="6" width="31.625" style="21" customWidth="1"/>
    <col min="7" max="7" width="56.75" style="21" customWidth="1"/>
    <col min="8" max="8" width="14.875" style="19" customWidth="1"/>
    <col min="9" max="9" width="9" style="19" customWidth="1"/>
    <col min="10" max="16384" width="9" style="19"/>
  </cols>
  <sheetData>
    <row r="1" spans="1:8" x14ac:dyDescent="0.2">
      <c r="H1" s="22">
        <v>45748</v>
      </c>
    </row>
    <row r="3" spans="1:8" s="23" customFormat="1" ht="20.25" x14ac:dyDescent="0.2">
      <c r="A3" s="277" t="s">
        <v>285</v>
      </c>
      <c r="B3" s="277"/>
      <c r="C3" s="277"/>
      <c r="D3" s="277"/>
      <c r="E3" s="277"/>
      <c r="F3" s="277"/>
      <c r="G3" s="277"/>
      <c r="H3" s="277"/>
    </row>
    <row r="5" spans="1:8" s="24" customFormat="1" ht="36.6" customHeight="1" x14ac:dyDescent="0.2">
      <c r="A5" s="278" t="s">
        <v>68</v>
      </c>
      <c r="B5" s="278" t="s">
        <v>286</v>
      </c>
      <c r="C5" s="278" t="s">
        <v>287</v>
      </c>
      <c r="D5" s="280" t="s">
        <v>1</v>
      </c>
      <c r="E5" s="282" t="s">
        <v>288</v>
      </c>
      <c r="F5" s="283"/>
      <c r="G5" s="284"/>
      <c r="H5" s="285" t="s">
        <v>289</v>
      </c>
    </row>
    <row r="6" spans="1:8" s="24" customFormat="1" ht="33" x14ac:dyDescent="0.2">
      <c r="A6" s="279"/>
      <c r="B6" s="279"/>
      <c r="C6" s="279"/>
      <c r="D6" s="281"/>
      <c r="E6" s="25" t="s">
        <v>290</v>
      </c>
      <c r="F6" s="25" t="s">
        <v>291</v>
      </c>
      <c r="G6" s="25" t="s">
        <v>6</v>
      </c>
      <c r="H6" s="286"/>
    </row>
    <row r="7" spans="1:8" s="24" customFormat="1" ht="31.5" customHeight="1" x14ac:dyDescent="0.2">
      <c r="A7" s="221" t="s">
        <v>216</v>
      </c>
      <c r="B7" s="221" t="s">
        <v>217</v>
      </c>
      <c r="C7" s="221" t="s">
        <v>218</v>
      </c>
      <c r="D7" s="222" t="s">
        <v>219</v>
      </c>
      <c r="E7" s="25" t="s">
        <v>220</v>
      </c>
      <c r="F7" s="26" t="s">
        <v>221</v>
      </c>
      <c r="G7" s="25" t="s">
        <v>222</v>
      </c>
      <c r="H7" s="223" t="s">
        <v>223</v>
      </c>
    </row>
    <row r="8" spans="1:8" s="31" customFormat="1" ht="66" x14ac:dyDescent="0.2">
      <c r="A8" s="27">
        <v>1</v>
      </c>
      <c r="B8" s="266" t="s">
        <v>292</v>
      </c>
      <c r="C8" s="27" t="s">
        <v>293</v>
      </c>
      <c r="D8" s="28" t="s">
        <v>294</v>
      </c>
      <c r="E8" s="29" t="s">
        <v>295</v>
      </c>
      <c r="F8" s="30" t="s">
        <v>296</v>
      </c>
      <c r="G8" s="27" t="s">
        <v>297</v>
      </c>
      <c r="H8" s="27" t="s">
        <v>295</v>
      </c>
    </row>
    <row r="9" spans="1:8" s="32" customFormat="1" ht="43.15" customHeight="1" x14ac:dyDescent="0.2">
      <c r="A9" s="27">
        <v>2</v>
      </c>
      <c r="B9" s="267"/>
      <c r="C9" s="27" t="s">
        <v>293</v>
      </c>
      <c r="D9" s="28" t="s">
        <v>298</v>
      </c>
      <c r="E9" s="29" t="s">
        <v>295</v>
      </c>
      <c r="F9" s="30" t="s">
        <v>299</v>
      </c>
      <c r="G9" s="27" t="s">
        <v>300</v>
      </c>
      <c r="H9" s="27" t="s">
        <v>295</v>
      </c>
    </row>
    <row r="10" spans="1:8" s="31" customFormat="1" ht="43.15" customHeight="1" x14ac:dyDescent="0.2">
      <c r="A10" s="33">
        <v>3</v>
      </c>
      <c r="B10" s="268" t="s">
        <v>301</v>
      </c>
      <c r="C10" s="33" t="s">
        <v>302</v>
      </c>
      <c r="D10" s="33" t="s">
        <v>303</v>
      </c>
      <c r="E10" s="33" t="s">
        <v>295</v>
      </c>
      <c r="F10" s="33" t="s">
        <v>304</v>
      </c>
      <c r="G10" s="33"/>
      <c r="H10" s="33"/>
    </row>
    <row r="11" spans="1:8" s="31" customFormat="1" ht="43.15" customHeight="1" x14ac:dyDescent="0.2">
      <c r="A11" s="33">
        <v>4</v>
      </c>
      <c r="B11" s="269"/>
      <c r="C11" s="33" t="s">
        <v>302</v>
      </c>
      <c r="D11" s="33" t="s">
        <v>305</v>
      </c>
      <c r="E11" s="33" t="s">
        <v>295</v>
      </c>
      <c r="F11" s="33" t="s">
        <v>306</v>
      </c>
      <c r="G11" s="33" t="s">
        <v>307</v>
      </c>
      <c r="H11" s="33"/>
    </row>
    <row r="12" spans="1:8" s="31" customFormat="1" ht="43.15" customHeight="1" x14ac:dyDescent="0.2">
      <c r="A12" s="33">
        <v>5</v>
      </c>
      <c r="B12" s="269"/>
      <c r="C12" s="33" t="s">
        <v>302</v>
      </c>
      <c r="D12" s="33" t="s">
        <v>308</v>
      </c>
      <c r="E12" s="33" t="s">
        <v>295</v>
      </c>
      <c r="F12" s="33" t="s">
        <v>309</v>
      </c>
      <c r="G12" s="33" t="s">
        <v>310</v>
      </c>
      <c r="H12" s="33"/>
    </row>
    <row r="13" spans="1:8" ht="43.15" customHeight="1" x14ac:dyDescent="0.2">
      <c r="A13" s="33">
        <v>6</v>
      </c>
      <c r="B13" s="270"/>
      <c r="C13" s="33" t="s">
        <v>302</v>
      </c>
      <c r="D13" s="33" t="s">
        <v>311</v>
      </c>
      <c r="E13" s="33" t="s">
        <v>295</v>
      </c>
      <c r="F13" s="33" t="s">
        <v>312</v>
      </c>
      <c r="G13" s="33"/>
      <c r="H13" s="33"/>
    </row>
    <row r="14" spans="1:8" s="31" customFormat="1" ht="43.15" customHeight="1" x14ac:dyDescent="0.2">
      <c r="A14" s="27">
        <v>7</v>
      </c>
      <c r="B14" s="266" t="s">
        <v>14</v>
      </c>
      <c r="C14" s="27" t="s">
        <v>313</v>
      </c>
      <c r="D14" s="28" t="s">
        <v>314</v>
      </c>
      <c r="E14" s="29" t="s">
        <v>295</v>
      </c>
      <c r="F14" s="30" t="s">
        <v>315</v>
      </c>
      <c r="G14" s="27"/>
      <c r="H14" s="27" t="s">
        <v>295</v>
      </c>
    </row>
    <row r="15" spans="1:8" s="31" customFormat="1" ht="43.15" customHeight="1" x14ac:dyDescent="0.2">
      <c r="A15" s="27">
        <v>8</v>
      </c>
      <c r="B15" s="267"/>
      <c r="C15" s="27" t="s">
        <v>316</v>
      </c>
      <c r="D15" s="28" t="s">
        <v>317</v>
      </c>
      <c r="E15" s="29" t="s">
        <v>295</v>
      </c>
      <c r="F15" s="30" t="s">
        <v>318</v>
      </c>
      <c r="G15" s="27"/>
      <c r="H15" s="27"/>
    </row>
    <row r="16" spans="1:8" s="31" customFormat="1" ht="43.15" customHeight="1" x14ac:dyDescent="0.2">
      <c r="A16" s="27">
        <v>9</v>
      </c>
      <c r="B16" s="267"/>
      <c r="C16" s="27" t="s">
        <v>171</v>
      </c>
      <c r="D16" s="28" t="s">
        <v>319</v>
      </c>
      <c r="E16" s="29" t="s">
        <v>295</v>
      </c>
      <c r="F16" s="30" t="s">
        <v>320</v>
      </c>
      <c r="G16" s="27"/>
      <c r="H16" s="27" t="s">
        <v>295</v>
      </c>
    </row>
    <row r="17" spans="1:8" s="31" customFormat="1" ht="43.9" customHeight="1" x14ac:dyDescent="0.2">
      <c r="A17" s="27">
        <v>10</v>
      </c>
      <c r="B17" s="267"/>
      <c r="C17" s="27" t="s">
        <v>321</v>
      </c>
      <c r="D17" s="34" t="s">
        <v>322</v>
      </c>
      <c r="E17" s="29" t="s">
        <v>295</v>
      </c>
      <c r="F17" s="30" t="s">
        <v>323</v>
      </c>
      <c r="G17" s="27"/>
      <c r="H17" s="35"/>
    </row>
    <row r="18" spans="1:8" s="31" customFormat="1" ht="52.15" customHeight="1" x14ac:dyDescent="0.2">
      <c r="A18" s="27">
        <v>11</v>
      </c>
      <c r="B18" s="267"/>
      <c r="C18" s="27" t="s">
        <v>324</v>
      </c>
      <c r="D18" s="28" t="s">
        <v>325</v>
      </c>
      <c r="E18" s="29" t="s">
        <v>295</v>
      </c>
      <c r="F18" s="30" t="s">
        <v>320</v>
      </c>
      <c r="G18" s="27"/>
      <c r="H18" s="27" t="s">
        <v>295</v>
      </c>
    </row>
    <row r="19" spans="1:8" s="31" customFormat="1" ht="43.15" customHeight="1" x14ac:dyDescent="0.2">
      <c r="A19" s="27">
        <v>12</v>
      </c>
      <c r="B19" s="267"/>
      <c r="C19" s="27" t="s">
        <v>326</v>
      </c>
      <c r="D19" s="28" t="s">
        <v>327</v>
      </c>
      <c r="E19" s="29" t="s">
        <v>295</v>
      </c>
      <c r="F19" s="30" t="s">
        <v>318</v>
      </c>
      <c r="G19" s="27"/>
      <c r="H19" s="35"/>
    </row>
    <row r="20" spans="1:8" s="31" customFormat="1" ht="43.15" customHeight="1" x14ac:dyDescent="0.2">
      <c r="A20" s="27">
        <v>13</v>
      </c>
      <c r="B20" s="267"/>
      <c r="C20" s="27" t="s">
        <v>328</v>
      </c>
      <c r="D20" s="34" t="s">
        <v>329</v>
      </c>
      <c r="E20" s="29" t="s">
        <v>295</v>
      </c>
      <c r="F20" s="30" t="s">
        <v>330</v>
      </c>
      <c r="G20" s="27"/>
      <c r="H20" s="27" t="s">
        <v>295</v>
      </c>
    </row>
    <row r="21" spans="1:8" s="31" customFormat="1" ht="43.15" customHeight="1" x14ac:dyDescent="0.2">
      <c r="A21" s="27">
        <v>14</v>
      </c>
      <c r="B21" s="267"/>
      <c r="C21" s="27" t="s">
        <v>331</v>
      </c>
      <c r="D21" s="28" t="s">
        <v>332</v>
      </c>
      <c r="E21" s="29" t="s">
        <v>295</v>
      </c>
      <c r="F21" s="30" t="s">
        <v>333</v>
      </c>
      <c r="G21" s="27"/>
      <c r="H21" s="35"/>
    </row>
    <row r="22" spans="1:8" s="31" customFormat="1" ht="43.15" customHeight="1" x14ac:dyDescent="0.2">
      <c r="A22" s="27">
        <v>15</v>
      </c>
      <c r="B22" s="267"/>
      <c r="C22" s="27" t="s">
        <v>334</v>
      </c>
      <c r="D22" s="28" t="s">
        <v>335</v>
      </c>
      <c r="E22" s="29" t="s">
        <v>295</v>
      </c>
      <c r="F22" s="30" t="s">
        <v>336</v>
      </c>
      <c r="G22" s="27"/>
      <c r="H22" s="27" t="s">
        <v>295</v>
      </c>
    </row>
    <row r="23" spans="1:8" s="31" customFormat="1" ht="43.15" customHeight="1" x14ac:dyDescent="0.2">
      <c r="A23" s="27">
        <v>16</v>
      </c>
      <c r="B23" s="267"/>
      <c r="C23" s="27" t="s">
        <v>334</v>
      </c>
      <c r="D23" s="28" t="s">
        <v>337</v>
      </c>
      <c r="E23" s="29" t="s">
        <v>295</v>
      </c>
      <c r="F23" s="30" t="s">
        <v>338</v>
      </c>
      <c r="G23" s="27"/>
      <c r="H23" s="35"/>
    </row>
    <row r="24" spans="1:8" s="31" customFormat="1" ht="43.15" customHeight="1" x14ac:dyDescent="0.2">
      <c r="A24" s="27">
        <v>17</v>
      </c>
      <c r="B24" s="267"/>
      <c r="C24" s="27" t="s">
        <v>339</v>
      </c>
      <c r="D24" s="28" t="s">
        <v>340</v>
      </c>
      <c r="E24" s="36" t="s">
        <v>341</v>
      </c>
      <c r="F24" s="30" t="s">
        <v>318</v>
      </c>
      <c r="G24" s="27" t="s">
        <v>342</v>
      </c>
      <c r="H24" s="35"/>
    </row>
    <row r="25" spans="1:8" s="31" customFormat="1" ht="43.15" customHeight="1" x14ac:dyDescent="0.2">
      <c r="A25" s="27">
        <v>18</v>
      </c>
      <c r="B25" s="271"/>
      <c r="C25" s="27" t="s">
        <v>343</v>
      </c>
      <c r="D25" s="28" t="s">
        <v>344</v>
      </c>
      <c r="E25" s="36" t="s">
        <v>341</v>
      </c>
      <c r="F25" s="30" t="s">
        <v>345</v>
      </c>
      <c r="G25" s="27" t="s">
        <v>346</v>
      </c>
      <c r="H25" s="35"/>
    </row>
    <row r="26" spans="1:8" ht="43.15" customHeight="1" x14ac:dyDescent="0.2">
      <c r="A26" s="37">
        <v>19</v>
      </c>
      <c r="B26" s="272" t="s">
        <v>347</v>
      </c>
      <c r="C26" s="37" t="s">
        <v>348</v>
      </c>
      <c r="D26" s="38" t="s">
        <v>349</v>
      </c>
      <c r="E26" s="39" t="s">
        <v>295</v>
      </c>
      <c r="F26" s="40" t="s">
        <v>350</v>
      </c>
      <c r="G26" s="37" t="s">
        <v>351</v>
      </c>
      <c r="H26" s="41"/>
    </row>
    <row r="27" spans="1:8" ht="43.15" customHeight="1" x14ac:dyDescent="0.2">
      <c r="A27" s="38">
        <v>20</v>
      </c>
      <c r="B27" s="273"/>
      <c r="C27" s="41" t="s">
        <v>348</v>
      </c>
      <c r="D27" s="38" t="s">
        <v>352</v>
      </c>
      <c r="E27" s="42" t="s">
        <v>341</v>
      </c>
      <c r="F27" s="40" t="s">
        <v>353</v>
      </c>
      <c r="G27" s="37"/>
      <c r="H27" s="41"/>
    </row>
    <row r="28" spans="1:8" ht="43.15" customHeight="1" x14ac:dyDescent="0.2">
      <c r="A28" s="38">
        <v>21</v>
      </c>
      <c r="B28" s="273"/>
      <c r="C28" s="41" t="s">
        <v>348</v>
      </c>
      <c r="D28" s="43" t="s">
        <v>354</v>
      </c>
      <c r="E28" s="42" t="s">
        <v>341</v>
      </c>
      <c r="F28" s="40" t="s">
        <v>355</v>
      </c>
      <c r="G28" s="37" t="s">
        <v>356</v>
      </c>
      <c r="H28" s="41"/>
    </row>
    <row r="29" spans="1:8" ht="50.45" customHeight="1" x14ac:dyDescent="0.2">
      <c r="A29" s="38">
        <v>22</v>
      </c>
      <c r="B29" s="273"/>
      <c r="C29" s="41" t="s">
        <v>357</v>
      </c>
      <c r="D29" s="38" t="s">
        <v>358</v>
      </c>
      <c r="E29" s="42" t="s">
        <v>341</v>
      </c>
      <c r="F29" s="40" t="s">
        <v>359</v>
      </c>
      <c r="G29" s="37"/>
      <c r="H29" s="41"/>
    </row>
    <row r="30" spans="1:8" ht="43.15" customHeight="1" x14ac:dyDescent="0.2">
      <c r="A30" s="198">
        <v>23</v>
      </c>
      <c r="B30" s="274"/>
      <c r="C30" s="198" t="s">
        <v>357</v>
      </c>
      <c r="D30" s="38" t="s">
        <v>360</v>
      </c>
      <c r="E30" s="39" t="s">
        <v>295</v>
      </c>
      <c r="F30" s="40" t="s">
        <v>361</v>
      </c>
      <c r="G30" s="37"/>
      <c r="H30" s="41"/>
    </row>
    <row r="31" spans="1:8" ht="43.15" customHeight="1" x14ac:dyDescent="0.2">
      <c r="A31" s="200">
        <v>24</v>
      </c>
      <c r="B31" s="275"/>
      <c r="C31" s="200" t="s">
        <v>357</v>
      </c>
      <c r="D31" s="197" t="s">
        <v>405</v>
      </c>
      <c r="E31" s="42" t="s">
        <v>341</v>
      </c>
      <c r="F31" s="40" t="s">
        <v>361</v>
      </c>
      <c r="G31" s="40" t="s">
        <v>406</v>
      </c>
      <c r="H31" s="41"/>
    </row>
    <row r="32" spans="1:8" ht="43.15" customHeight="1" x14ac:dyDescent="0.2">
      <c r="A32" s="201">
        <v>25</v>
      </c>
      <c r="B32" s="273"/>
      <c r="C32" s="199" t="s">
        <v>357</v>
      </c>
      <c r="D32" s="38" t="s">
        <v>362</v>
      </c>
      <c r="E32" s="42" t="s">
        <v>341</v>
      </c>
      <c r="F32" s="40" t="s">
        <v>363</v>
      </c>
      <c r="G32" s="37"/>
      <c r="H32" s="41"/>
    </row>
    <row r="33" spans="1:8" ht="43.15" customHeight="1" x14ac:dyDescent="0.2">
      <c r="A33" s="200">
        <v>26</v>
      </c>
      <c r="B33" s="273"/>
      <c r="C33" s="41" t="s">
        <v>357</v>
      </c>
      <c r="D33" s="38" t="s">
        <v>364</v>
      </c>
      <c r="E33" s="42" t="s">
        <v>341</v>
      </c>
      <c r="F33" s="40" t="s">
        <v>365</v>
      </c>
      <c r="G33" s="37"/>
      <c r="H33" s="41"/>
    </row>
    <row r="34" spans="1:8" ht="43.15" customHeight="1" x14ac:dyDescent="0.2">
      <c r="A34" s="201">
        <v>27</v>
      </c>
      <c r="B34" s="273"/>
      <c r="C34" s="41" t="s">
        <v>357</v>
      </c>
      <c r="D34" s="38" t="s">
        <v>366</v>
      </c>
      <c r="E34" s="42" t="s">
        <v>341</v>
      </c>
      <c r="F34" s="40" t="s">
        <v>367</v>
      </c>
      <c r="G34" s="37"/>
      <c r="H34" s="41"/>
    </row>
    <row r="35" spans="1:8" ht="43.15" customHeight="1" x14ac:dyDescent="0.2">
      <c r="A35" s="200">
        <v>28</v>
      </c>
      <c r="B35" s="274"/>
      <c r="C35" s="37" t="s">
        <v>357</v>
      </c>
      <c r="D35" s="38" t="s">
        <v>368</v>
      </c>
      <c r="E35" s="39" t="s">
        <v>295</v>
      </c>
      <c r="F35" s="40" t="s">
        <v>369</v>
      </c>
      <c r="G35" s="37"/>
      <c r="H35" s="41"/>
    </row>
    <row r="36" spans="1:8" ht="43.15" customHeight="1" x14ac:dyDescent="0.2">
      <c r="A36" s="201">
        <v>29</v>
      </c>
      <c r="B36" s="274"/>
      <c r="C36" s="37" t="s">
        <v>357</v>
      </c>
      <c r="D36" s="38" t="s">
        <v>370</v>
      </c>
      <c r="E36" s="39" t="s">
        <v>295</v>
      </c>
      <c r="F36" s="40" t="s">
        <v>371</v>
      </c>
      <c r="G36" s="37"/>
      <c r="H36" s="41"/>
    </row>
    <row r="37" spans="1:8" ht="43.15" customHeight="1" x14ac:dyDescent="0.2">
      <c r="A37" s="200">
        <v>30</v>
      </c>
      <c r="B37" s="276"/>
      <c r="C37" s="37" t="s">
        <v>357</v>
      </c>
      <c r="D37" s="38" t="s">
        <v>372</v>
      </c>
      <c r="E37" s="39" t="s">
        <v>295</v>
      </c>
      <c r="F37" s="40" t="s">
        <v>373</v>
      </c>
      <c r="G37" s="37"/>
      <c r="H37" s="41"/>
    </row>
    <row r="38" spans="1:8" s="31" customFormat="1" ht="43.15" customHeight="1" x14ac:dyDescent="0.2">
      <c r="A38" s="33">
        <v>31</v>
      </c>
      <c r="B38" s="44" t="s">
        <v>374</v>
      </c>
      <c r="C38" s="33" t="s">
        <v>375</v>
      </c>
      <c r="D38" s="45" t="s">
        <v>376</v>
      </c>
      <c r="E38" s="44" t="s">
        <v>295</v>
      </c>
      <c r="F38" s="46" t="s">
        <v>377</v>
      </c>
      <c r="G38" s="33"/>
      <c r="H38" s="47"/>
    </row>
    <row r="39" spans="1:8" ht="43.15" customHeight="1" x14ac:dyDescent="0.2">
      <c r="A39" s="37">
        <v>32</v>
      </c>
      <c r="B39" s="272" t="s">
        <v>378</v>
      </c>
      <c r="C39" s="37" t="s">
        <v>379</v>
      </c>
      <c r="D39" s="38" t="s">
        <v>380</v>
      </c>
      <c r="E39" s="39" t="s">
        <v>295</v>
      </c>
      <c r="F39" s="40" t="s">
        <v>381</v>
      </c>
      <c r="G39" s="37"/>
      <c r="H39" s="37" t="s">
        <v>295</v>
      </c>
    </row>
    <row r="40" spans="1:8" ht="43.15" customHeight="1" x14ac:dyDescent="0.2">
      <c r="A40" s="37">
        <v>33</v>
      </c>
      <c r="B40" s="274"/>
      <c r="C40" s="37" t="s">
        <v>382</v>
      </c>
      <c r="D40" s="38" t="s">
        <v>383</v>
      </c>
      <c r="E40" s="39" t="s">
        <v>295</v>
      </c>
      <c r="F40" s="40" t="s">
        <v>384</v>
      </c>
      <c r="G40" s="37"/>
      <c r="H40" s="37" t="s">
        <v>295</v>
      </c>
    </row>
    <row r="41" spans="1:8" ht="43.15" customHeight="1" x14ac:dyDescent="0.2">
      <c r="A41" s="37">
        <v>34</v>
      </c>
      <c r="B41" s="274"/>
      <c r="C41" s="37" t="s">
        <v>385</v>
      </c>
      <c r="D41" s="38" t="s">
        <v>386</v>
      </c>
      <c r="E41" s="39" t="s">
        <v>295</v>
      </c>
      <c r="F41" s="40" t="s">
        <v>387</v>
      </c>
      <c r="G41" s="37"/>
      <c r="H41" s="37" t="s">
        <v>295</v>
      </c>
    </row>
    <row r="42" spans="1:8" ht="43.15" customHeight="1" x14ac:dyDescent="0.2">
      <c r="A42" s="37">
        <v>35</v>
      </c>
      <c r="B42" s="274"/>
      <c r="C42" s="37" t="s">
        <v>388</v>
      </c>
      <c r="D42" s="38" t="s">
        <v>388</v>
      </c>
      <c r="E42" s="39" t="s">
        <v>295</v>
      </c>
      <c r="F42" s="40" t="s">
        <v>389</v>
      </c>
      <c r="G42" s="37"/>
      <c r="H42" s="37" t="s">
        <v>295</v>
      </c>
    </row>
    <row r="43" spans="1:8" ht="43.15" customHeight="1" x14ac:dyDescent="0.2">
      <c r="A43" s="37">
        <v>36</v>
      </c>
      <c r="B43" s="276"/>
      <c r="C43" s="37" t="s">
        <v>390</v>
      </c>
      <c r="D43" s="38" t="s">
        <v>390</v>
      </c>
      <c r="E43" s="39" t="s">
        <v>295</v>
      </c>
      <c r="F43" s="40" t="s">
        <v>391</v>
      </c>
      <c r="G43" s="37"/>
      <c r="H43" s="37" t="s">
        <v>295</v>
      </c>
    </row>
    <row r="46" spans="1:8" x14ac:dyDescent="0.2">
      <c r="B46" s="20" t="s">
        <v>392</v>
      </c>
    </row>
    <row r="47" spans="1:8" x14ac:dyDescent="0.2">
      <c r="C47" s="20" t="s">
        <v>295</v>
      </c>
      <c r="D47" s="48" t="s">
        <v>393</v>
      </c>
      <c r="E47" s="49"/>
    </row>
    <row r="48" spans="1:8" x14ac:dyDescent="0.2">
      <c r="C48" s="50" t="s">
        <v>341</v>
      </c>
      <c r="D48" s="48" t="s">
        <v>394</v>
      </c>
      <c r="E48" s="49"/>
    </row>
  </sheetData>
  <autoFilter ref="A7:H43">
    <sortState ref="A8:L61">
      <sortCondition ref="A7:A61"/>
    </sortState>
  </autoFilter>
  <mergeCells count="12">
    <mergeCell ref="A3:H3"/>
    <mergeCell ref="A5:A6"/>
    <mergeCell ref="B5:B6"/>
    <mergeCell ref="C5:C6"/>
    <mergeCell ref="D5:D6"/>
    <mergeCell ref="E5:G5"/>
    <mergeCell ref="H5:H6"/>
    <mergeCell ref="B8:B9"/>
    <mergeCell ref="B10:B13"/>
    <mergeCell ref="B14:B25"/>
    <mergeCell ref="B26:B37"/>
    <mergeCell ref="B39:B43"/>
  </mergeCells>
  <pageMargins left="0.70866141732283472" right="0.70866141732283472" top="0.15748031496062992" bottom="0.15748031496062992" header="0.31496062992125984" footer="0.31496062992125984"/>
  <pageSetup paperSize="8" scale="6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
  <sheetViews>
    <sheetView rightToLeft="1" tabSelected="1" zoomScale="85" zoomScaleNormal="85" workbookViewId="0">
      <selection activeCell="G11" sqref="G11"/>
    </sheetView>
  </sheetViews>
  <sheetFormatPr defaultColWidth="9" defaultRowHeight="16.5" x14ac:dyDescent="0.2"/>
  <cols>
    <col min="1" max="1" width="9.75" style="19" customWidth="1"/>
    <col min="2" max="2" width="31.625" style="19" customWidth="1"/>
    <col min="3" max="10" width="15.75" style="19" customWidth="1"/>
    <col min="11" max="11" width="29.75" style="19" customWidth="1"/>
    <col min="12" max="12" width="9" style="19" customWidth="1"/>
    <col min="13" max="16384" width="9" style="19"/>
  </cols>
  <sheetData>
    <row r="1" spans="1:11" x14ac:dyDescent="0.2">
      <c r="K1" s="202">
        <v>45748</v>
      </c>
    </row>
    <row r="3" spans="1:11" s="23" customFormat="1" ht="20.25" x14ac:dyDescent="0.2">
      <c r="A3" s="277" t="s">
        <v>407</v>
      </c>
      <c r="B3" s="277"/>
      <c r="C3" s="277"/>
      <c r="D3" s="277"/>
      <c r="E3" s="277"/>
      <c r="F3" s="277"/>
      <c r="G3" s="277"/>
      <c r="H3" s="277"/>
      <c r="I3" s="277"/>
      <c r="J3" s="277"/>
      <c r="K3" s="277"/>
    </row>
    <row r="5" spans="1:11" s="23" customFormat="1" ht="30" customHeight="1" x14ac:dyDescent="0.2">
      <c r="A5" s="288" t="s">
        <v>68</v>
      </c>
      <c r="B5" s="288" t="s">
        <v>408</v>
      </c>
      <c r="C5" s="288" t="s">
        <v>409</v>
      </c>
      <c r="D5" s="288" t="s">
        <v>410</v>
      </c>
      <c r="E5" s="294" t="s">
        <v>411</v>
      </c>
      <c r="F5" s="295"/>
      <c r="G5" s="290" t="s">
        <v>412</v>
      </c>
      <c r="H5" s="291"/>
      <c r="I5" s="294" t="s">
        <v>413</v>
      </c>
      <c r="J5" s="295"/>
      <c r="K5" s="292" t="s">
        <v>6</v>
      </c>
    </row>
    <row r="6" spans="1:11" s="23" customFormat="1" ht="30" customHeight="1" x14ac:dyDescent="0.2">
      <c r="A6" s="289"/>
      <c r="B6" s="289"/>
      <c r="C6" s="289"/>
      <c r="D6" s="289"/>
      <c r="E6" s="296" t="s">
        <v>414</v>
      </c>
      <c r="F6" s="296" t="s">
        <v>415</v>
      </c>
      <c r="G6" s="203" t="s">
        <v>414</v>
      </c>
      <c r="H6" s="203" t="s">
        <v>415</v>
      </c>
      <c r="I6" s="296" t="s">
        <v>414</v>
      </c>
      <c r="J6" s="296" t="s">
        <v>415</v>
      </c>
      <c r="K6" s="293"/>
    </row>
    <row r="7" spans="1:11" s="23" customFormat="1" ht="19.5" customHeight="1" x14ac:dyDescent="0.2">
      <c r="A7" s="204" t="s">
        <v>216</v>
      </c>
      <c r="B7" s="204" t="s">
        <v>217</v>
      </c>
      <c r="C7" s="204" t="s">
        <v>218</v>
      </c>
      <c r="D7" s="204" t="s">
        <v>219</v>
      </c>
      <c r="E7" s="296" t="s">
        <v>220</v>
      </c>
      <c r="F7" s="296" t="s">
        <v>221</v>
      </c>
      <c r="G7" s="203" t="s">
        <v>222</v>
      </c>
      <c r="H7" s="203" t="s">
        <v>223</v>
      </c>
      <c r="I7" s="296" t="s">
        <v>224</v>
      </c>
      <c r="J7" s="296" t="s">
        <v>245</v>
      </c>
      <c r="K7" s="203" t="s">
        <v>246</v>
      </c>
    </row>
    <row r="8" spans="1:11" s="211" customFormat="1" ht="40.5" x14ac:dyDescent="0.2">
      <c r="A8" s="205">
        <v>1</v>
      </c>
      <c r="B8" s="206" t="s">
        <v>416</v>
      </c>
      <c r="C8" s="207">
        <v>0.15</v>
      </c>
      <c r="D8" s="208"/>
      <c r="E8" s="209"/>
      <c r="F8" s="209"/>
      <c r="G8" s="209"/>
      <c r="H8" s="209"/>
      <c r="I8" s="209"/>
      <c r="J8" s="210"/>
      <c r="K8" s="210" t="s">
        <v>417</v>
      </c>
    </row>
    <row r="9" spans="1:11" s="211" customFormat="1" ht="30" customHeight="1" x14ac:dyDescent="0.2">
      <c r="A9" s="212">
        <v>2</v>
      </c>
      <c r="B9" s="213" t="s">
        <v>418</v>
      </c>
      <c r="C9" s="214">
        <v>0.1</v>
      </c>
      <c r="D9" s="215"/>
      <c r="E9" s="216"/>
      <c r="F9" s="209"/>
      <c r="G9" s="216"/>
      <c r="H9" s="209"/>
      <c r="I9" s="216"/>
      <c r="J9" s="210"/>
      <c r="K9" s="217"/>
    </row>
    <row r="10" spans="1:11" s="211" customFormat="1" ht="30" customHeight="1" x14ac:dyDescent="0.2">
      <c r="A10" s="205">
        <v>3</v>
      </c>
      <c r="B10" s="213" t="s">
        <v>419</v>
      </c>
      <c r="C10" s="214">
        <v>0.1</v>
      </c>
      <c r="D10" s="208"/>
      <c r="E10" s="209"/>
      <c r="F10" s="209"/>
      <c r="G10" s="209"/>
      <c r="H10" s="209"/>
      <c r="I10" s="209"/>
      <c r="J10" s="210"/>
      <c r="K10" s="217"/>
    </row>
    <row r="11" spans="1:11" s="211" customFormat="1" ht="30" customHeight="1" x14ac:dyDescent="0.2">
      <c r="A11" s="212">
        <v>4</v>
      </c>
      <c r="B11" s="213" t="s">
        <v>420</v>
      </c>
      <c r="C11" s="214">
        <v>0.1</v>
      </c>
      <c r="D11" s="215"/>
      <c r="E11" s="216"/>
      <c r="F11" s="209"/>
      <c r="G11" s="216"/>
      <c r="H11" s="209"/>
      <c r="I11" s="216"/>
      <c r="J11" s="210"/>
      <c r="K11" s="217"/>
    </row>
    <row r="12" spans="1:11" s="211" customFormat="1" ht="30" customHeight="1" x14ac:dyDescent="0.2">
      <c r="A12" s="205">
        <v>5</v>
      </c>
      <c r="B12" s="213" t="s">
        <v>421</v>
      </c>
      <c r="C12" s="214">
        <v>0.05</v>
      </c>
      <c r="D12" s="208"/>
      <c r="E12" s="209"/>
      <c r="F12" s="209"/>
      <c r="G12" s="209"/>
      <c r="H12" s="209"/>
      <c r="I12" s="209"/>
      <c r="J12" s="210"/>
      <c r="K12" s="217"/>
    </row>
    <row r="13" spans="1:11" s="211" customFormat="1" ht="30" customHeight="1" x14ac:dyDescent="0.2">
      <c r="A13" s="212">
        <v>6</v>
      </c>
      <c r="B13" s="213" t="s">
        <v>422</v>
      </c>
      <c r="C13" s="214">
        <v>0.15</v>
      </c>
      <c r="D13" s="215"/>
      <c r="E13" s="216"/>
      <c r="F13" s="209"/>
      <c r="G13" s="216"/>
      <c r="H13" s="209"/>
      <c r="I13" s="216"/>
      <c r="J13" s="210"/>
      <c r="K13" s="217"/>
    </row>
    <row r="14" spans="1:11" s="211" customFormat="1" ht="30" customHeight="1" x14ac:dyDescent="0.2">
      <c r="A14" s="205">
        <v>7</v>
      </c>
      <c r="B14" s="213" t="s">
        <v>388</v>
      </c>
      <c r="C14" s="214">
        <v>0.15</v>
      </c>
      <c r="D14" s="208"/>
      <c r="E14" s="209"/>
      <c r="F14" s="209"/>
      <c r="G14" s="209"/>
      <c r="H14" s="209"/>
      <c r="I14" s="209"/>
      <c r="J14" s="210"/>
      <c r="K14" s="217"/>
    </row>
    <row r="15" spans="1:11" s="211" customFormat="1" ht="30" customHeight="1" x14ac:dyDescent="0.2">
      <c r="A15" s="205">
        <v>8</v>
      </c>
      <c r="B15" s="213" t="s">
        <v>423</v>
      </c>
      <c r="C15" s="214">
        <v>0.2</v>
      </c>
      <c r="D15" s="215"/>
      <c r="E15" s="209"/>
      <c r="F15" s="209"/>
      <c r="G15" s="216"/>
      <c r="H15" s="209"/>
      <c r="I15" s="216"/>
      <c r="J15" s="210"/>
      <c r="K15" s="217"/>
    </row>
    <row r="16" spans="1:11" s="220" customFormat="1" ht="30" customHeight="1" x14ac:dyDescent="0.2">
      <c r="A16" s="218">
        <v>9</v>
      </c>
      <c r="B16" s="218"/>
      <c r="C16" s="219">
        <f>SUM(C8:C15)</f>
        <v>1</v>
      </c>
      <c r="D16" s="219">
        <f>SUM(D8:D15)</f>
        <v>0</v>
      </c>
      <c r="E16" s="219"/>
      <c r="F16" s="218">
        <f>SUM(F8:F15)</f>
        <v>0</v>
      </c>
      <c r="G16" s="219"/>
      <c r="H16" s="218">
        <f>SUM(H8:H15)</f>
        <v>0</v>
      </c>
      <c r="I16" s="218"/>
      <c r="J16" s="218">
        <f>SUM(J8:J15)</f>
        <v>0</v>
      </c>
      <c r="K16" s="218"/>
    </row>
    <row r="20" spans="2:3" ht="18.75" x14ac:dyDescent="0.2">
      <c r="B20" s="287" t="s">
        <v>424</v>
      </c>
      <c r="C20" s="287"/>
    </row>
  </sheetData>
  <mergeCells count="10">
    <mergeCell ref="B20:C20"/>
    <mergeCell ref="A3:K3"/>
    <mergeCell ref="A5:A6"/>
    <mergeCell ref="B5:B6"/>
    <mergeCell ref="C5:C6"/>
    <mergeCell ref="D5:D6"/>
    <mergeCell ref="E5:F5"/>
    <mergeCell ref="G5:H5"/>
    <mergeCell ref="I5:J5"/>
    <mergeCell ref="K5:K6"/>
  </mergeCells>
  <pageMargins left="0.70866141732283472" right="0.70866141732283472" top="0.74803149606299213" bottom="0.74803149606299213" header="0.31496062992125984" footer="0.31496062992125984"/>
  <pageSetup paperSize="8" scale="9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גליונות עבודה</vt:lpstr>
      </vt:variant>
      <vt:variant>
        <vt:i4>9</vt:i4>
      </vt:variant>
      <vt:variant>
        <vt:lpstr>טווחים בעלי שם</vt:lpstr>
      </vt:variant>
      <vt:variant>
        <vt:i4>14</vt:i4>
      </vt:variant>
    </vt:vector>
  </HeadingPairs>
  <TitlesOfParts>
    <vt:vector size="23" baseType="lpstr">
      <vt:lpstr>טבלת שטחים </vt:lpstr>
      <vt:lpstr>טבלת לוז </vt:lpstr>
      <vt:lpstr>טבלת לוז - הנחיות למילוי </vt:lpstr>
      <vt:lpstr>תבנית בניה חדשה עפי מ"ר-דוגמא </vt:lpstr>
      <vt:lpstr>תבנית בניה חדשה(עפ"י מ"ר) </vt:lpstr>
      <vt:lpstr>תבנית בניה חדשה עפי פרקים </vt:lpstr>
      <vt:lpstr>ראשי פרקים מפרט כללי-פירוט </vt:lpstr>
      <vt:lpstr>רשימת תיוג ותנאי סף</vt:lpstr>
      <vt:lpstr> טבלת שיקלול מעודכנת </vt:lpstr>
      <vt:lpstr>' טבלת שיקלול מעודכנת '!WPrint_Area_W</vt:lpstr>
      <vt:lpstr>'ראשי פרקים מפרט כללי-פירוט '!WPrint_Area_W</vt:lpstr>
      <vt:lpstr>'רשימת תיוג ותנאי סף'!WPrint_Area_W</vt:lpstr>
      <vt:lpstr>'תבנית בניה חדשה עפי מ"ר-דוגמא '!WPrint_Area_W</vt:lpstr>
      <vt:lpstr>'תבנית בניה חדשה עפי פרקים '!WPrint_Area_W</vt:lpstr>
      <vt:lpstr>'תבנית בניה חדשה(עפ"י מ"ר) '!WPrint_Area_W</vt:lpstr>
      <vt:lpstr>' טבלת שיקלול מעודכנת '!WPrint_TitlesW</vt:lpstr>
      <vt:lpstr>'טבלת לוז '!WPrint_TitlesW</vt:lpstr>
      <vt:lpstr>'טבלת לוז - הנחיות למילוי '!WPrint_TitlesW</vt:lpstr>
      <vt:lpstr>'טבלת שטחים '!WPrint_TitlesW</vt:lpstr>
      <vt:lpstr>'רשימת תיוג ותנאי סף'!WPrint_TitlesW</vt:lpstr>
      <vt:lpstr>'תבנית בניה חדשה עפי מ"ר-דוגמא '!WPrint_TitlesW</vt:lpstr>
      <vt:lpstr>'תבנית בניה חדשה עפי פרקים '!WPrint_TitlesW</vt:lpstr>
      <vt:lpstr>'תבנית בניה חדשה(עפ"י מ"ר) '!WPrint_TitlesW</vt:lpstr>
    </vt:vector>
  </TitlesOfParts>
  <Company>Tel-Aviv Municipality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אוריאל לוי</dc:creator>
  <cp:lastModifiedBy>דבי מזרחי - רכזת פרויקטים לבינוי ציבורי</cp:lastModifiedBy>
  <cp:lastPrinted>2023-03-13T12:33:33Z</cp:lastPrinted>
  <dcterms:created xsi:type="dcterms:W3CDTF">2019-07-07T05:35:31Z</dcterms:created>
  <dcterms:modified xsi:type="dcterms:W3CDTF">2025-07-09T06:25:19Z</dcterms:modified>
</cp:coreProperties>
</file>